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xr:revisionPtr revIDLastSave="0" documentId="13_ncr:1_{9D154985-2DE6-490B-8A49-CA00D2F3AC7F}" xr6:coauthVersionLast="45" xr6:coauthVersionMax="45" xr10:uidLastSave="{00000000-0000-0000-0000-000000000000}"/>
  <bookViews>
    <workbookView xWindow="-120" yWindow="-120" windowWidth="29040" windowHeight="15840" activeTab="1" xr2:uid="{00000000-000D-0000-FFFF-FFFF00000000}"/>
  </bookViews>
  <sheets>
    <sheet name="Intro" sheetId="12" r:id="rId1"/>
    <sheet name="State of Colorado" sheetId="10" r:id="rId2"/>
    <sheet name="RAE" sheetId="4" r:id="rId3"/>
    <sheet name="County" sheetId="5" r:id="rId4"/>
    <sheet name="FPL" sheetId="6" r:id="rId5"/>
    <sheet name="Race | Ethnicity" sheetId="8" r:id="rId6"/>
    <sheet name="Age" sheetId="9" r:id="rId7"/>
    <sheet name="ESRI_MAPINFO_SHEET" sheetId="11" state="very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20" i="6" l="1"/>
  <c r="C23" i="4" l="1"/>
  <c r="C22" i="4" l="1"/>
  <c r="D23" i="4" l="1"/>
  <c r="D24" i="4"/>
  <c r="D25" i="4"/>
  <c r="D26" i="4"/>
  <c r="D27" i="4"/>
  <c r="D28" i="4" l="1"/>
  <c r="D22" i="4"/>
  <c r="B14" i="8"/>
  <c r="B23" i="6"/>
  <c r="B18" i="9" l="1"/>
  <c r="B57" i="5" l="1"/>
  <c r="E57" i="5" s="1"/>
  <c r="B22" i="4"/>
  <c r="E22" i="4" s="1"/>
  <c r="B70" i="5"/>
  <c r="C136" i="5"/>
  <c r="C20" i="4"/>
  <c r="B13" i="4"/>
  <c r="D20" i="4"/>
  <c r="D68" i="5"/>
  <c r="F57" i="5" s="1"/>
  <c r="D11" i="4" l="1"/>
  <c r="C134" i="5"/>
  <c r="F4" i="4" l="1"/>
  <c r="F10" i="4"/>
  <c r="D134" i="5"/>
  <c r="F72" i="5" l="1"/>
  <c r="F101" i="5"/>
  <c r="C68" i="5"/>
  <c r="B24" i="6"/>
  <c r="B22" i="6"/>
  <c r="B21" i="6"/>
  <c r="C139" i="5"/>
  <c r="C140" i="5"/>
  <c r="C143" i="5"/>
  <c r="C144" i="5"/>
  <c r="C147" i="5"/>
  <c r="C148" i="5"/>
  <c r="C151" i="5"/>
  <c r="C152" i="5"/>
  <c r="C155" i="5"/>
  <c r="C156" i="5"/>
  <c r="C159" i="5"/>
  <c r="C160" i="5"/>
  <c r="C163" i="5"/>
  <c r="C164" i="5"/>
  <c r="C167" i="5"/>
  <c r="C168" i="5"/>
  <c r="C171" i="5"/>
  <c r="C172" i="5"/>
  <c r="C175" i="5"/>
  <c r="C176" i="5"/>
  <c r="C179" i="5"/>
  <c r="C180" i="5"/>
  <c r="C183" i="5"/>
  <c r="C184" i="5"/>
  <c r="C187" i="5"/>
  <c r="C188" i="5"/>
  <c r="C191" i="5"/>
  <c r="C192" i="5"/>
  <c r="C195" i="5"/>
  <c r="C196" i="5"/>
  <c r="C199" i="5"/>
  <c r="C28" i="4" l="1"/>
  <c r="C24" i="4"/>
  <c r="D199" i="5"/>
  <c r="D191" i="5"/>
  <c r="D179" i="5"/>
  <c r="B179" i="5" s="1"/>
  <c r="D167" i="5"/>
  <c r="D155" i="5"/>
  <c r="D147" i="5"/>
  <c r="D198" i="5"/>
  <c r="D186" i="5"/>
  <c r="D174" i="5"/>
  <c r="D166" i="5"/>
  <c r="D154" i="5"/>
  <c r="D142" i="5"/>
  <c r="D196" i="5"/>
  <c r="D192" i="5"/>
  <c r="D188" i="5"/>
  <c r="D184" i="5"/>
  <c r="D180" i="5"/>
  <c r="D176" i="5"/>
  <c r="D172" i="5"/>
  <c r="D168" i="5"/>
  <c r="D164" i="5"/>
  <c r="D160" i="5"/>
  <c r="D156" i="5"/>
  <c r="D152" i="5"/>
  <c r="D148" i="5"/>
  <c r="D144" i="5"/>
  <c r="D195" i="5"/>
  <c r="D187" i="5"/>
  <c r="D183" i="5"/>
  <c r="D175" i="5"/>
  <c r="D171" i="5"/>
  <c r="D163" i="5"/>
  <c r="D159" i="5"/>
  <c r="D151" i="5"/>
  <c r="D143" i="5"/>
  <c r="D194" i="5"/>
  <c r="D190" i="5"/>
  <c r="D182" i="5"/>
  <c r="D178" i="5"/>
  <c r="D170" i="5"/>
  <c r="D162" i="5"/>
  <c r="D158" i="5"/>
  <c r="D150" i="5"/>
  <c r="D146" i="5"/>
  <c r="D137" i="5"/>
  <c r="D136" i="5"/>
  <c r="B136" i="5" s="1"/>
  <c r="C189" i="5"/>
  <c r="C185" i="5"/>
  <c r="C181" i="5"/>
  <c r="C177" i="5"/>
  <c r="C173" i="5"/>
  <c r="C169" i="5"/>
  <c r="C165" i="5"/>
  <c r="C161" i="5"/>
  <c r="C157" i="5"/>
  <c r="C153" i="5"/>
  <c r="C149" i="5"/>
  <c r="C145" i="5"/>
  <c r="C141" i="5"/>
  <c r="B15" i="8"/>
  <c r="C197" i="5"/>
  <c r="C193" i="5"/>
  <c r="C26" i="4"/>
  <c r="C190" i="5"/>
  <c r="C178" i="5"/>
  <c r="C166" i="5"/>
  <c r="C154" i="5"/>
  <c r="C142" i="5"/>
  <c r="C198" i="5"/>
  <c r="C194" i="5"/>
  <c r="C186" i="5"/>
  <c r="C182" i="5"/>
  <c r="C174" i="5"/>
  <c r="C170" i="5"/>
  <c r="C162" i="5"/>
  <c r="C158" i="5"/>
  <c r="C150" i="5"/>
  <c r="C146" i="5"/>
  <c r="C138" i="5"/>
  <c r="C27" i="4"/>
  <c r="D140" i="5"/>
  <c r="D138" i="5"/>
  <c r="C25" i="4"/>
  <c r="C137" i="5"/>
  <c r="D197" i="5"/>
  <c r="D193" i="5"/>
  <c r="D189" i="5"/>
  <c r="D185" i="5"/>
  <c r="D181" i="5"/>
  <c r="D177" i="5"/>
  <c r="D173" i="5"/>
  <c r="D169" i="5"/>
  <c r="D165" i="5"/>
  <c r="D161" i="5"/>
  <c r="D157" i="5"/>
  <c r="D153" i="5"/>
  <c r="D149" i="5"/>
  <c r="D145" i="5"/>
  <c r="D141" i="5"/>
  <c r="D139" i="5"/>
  <c r="E13" i="4"/>
  <c r="B25" i="6" l="1"/>
  <c r="B26" i="6" s="1"/>
  <c r="C20" i="6" s="1"/>
  <c r="B73" i="5"/>
  <c r="E73" i="5" s="1"/>
  <c r="B77" i="5"/>
  <c r="E77" i="5" s="1"/>
  <c r="B81" i="5"/>
  <c r="B85" i="5"/>
  <c r="E85" i="5" s="1"/>
  <c r="B89" i="5"/>
  <c r="E89" i="5" s="1"/>
  <c r="B93" i="5"/>
  <c r="E93" i="5" s="1"/>
  <c r="B101" i="5"/>
  <c r="E101" i="5" s="1"/>
  <c r="B105" i="5"/>
  <c r="B109" i="5"/>
  <c r="E109" i="5" s="1"/>
  <c r="B113" i="5"/>
  <c r="B117" i="5"/>
  <c r="E117" i="5" s="1"/>
  <c r="B121" i="5"/>
  <c r="E121" i="5" s="1"/>
  <c r="B125" i="5"/>
  <c r="E125" i="5" s="1"/>
  <c r="B129" i="5"/>
  <c r="B133" i="5"/>
  <c r="E133" i="5" s="1"/>
  <c r="B6" i="5"/>
  <c r="B10" i="5"/>
  <c r="B14" i="5"/>
  <c r="B19" i="5"/>
  <c r="B22" i="5"/>
  <c r="B26" i="5"/>
  <c r="B34" i="5"/>
  <c r="B35" i="5"/>
  <c r="B42" i="5"/>
  <c r="B50" i="5"/>
  <c r="B51" i="5"/>
  <c r="B54" i="5"/>
  <c r="B55" i="5"/>
  <c r="E55" i="5" s="1"/>
  <c r="B58" i="5"/>
  <c r="B62" i="5"/>
  <c r="B67" i="5"/>
  <c r="B18" i="4"/>
  <c r="B14" i="4"/>
  <c r="B9" i="4"/>
  <c r="C10" i="6" l="1"/>
  <c r="C4" i="6"/>
  <c r="B150" i="5"/>
  <c r="E150" i="5" s="1"/>
  <c r="B43" i="5"/>
  <c r="E43" i="5" s="1"/>
  <c r="B183" i="5"/>
  <c r="E183" i="5" s="1"/>
  <c r="B61" i="5"/>
  <c r="E61" i="5" s="1"/>
  <c r="B45" i="5"/>
  <c r="E45" i="5" s="1"/>
  <c r="B13" i="5"/>
  <c r="E13" i="5" s="1"/>
  <c r="B59" i="5"/>
  <c r="E59" i="5" s="1"/>
  <c r="B47" i="5"/>
  <c r="E47" i="5" s="1"/>
  <c r="B39" i="5"/>
  <c r="E39" i="5" s="1"/>
  <c r="B31" i="5"/>
  <c r="E31" i="5" s="1"/>
  <c r="B27" i="5"/>
  <c r="E27" i="5" s="1"/>
  <c r="B15" i="5"/>
  <c r="E15" i="5" s="1"/>
  <c r="B11" i="5"/>
  <c r="E11" i="5" s="1"/>
  <c r="B10" i="4"/>
  <c r="E10" i="4" s="1"/>
  <c r="B6" i="4"/>
  <c r="E6" i="4" s="1"/>
  <c r="B15" i="4"/>
  <c r="E15" i="4" s="1"/>
  <c r="B19" i="4"/>
  <c r="E19" i="4" s="1"/>
  <c r="B37" i="5"/>
  <c r="E37" i="5" s="1"/>
  <c r="B33" i="5"/>
  <c r="E33" i="5" s="1"/>
  <c r="B157" i="5"/>
  <c r="E157" i="5" s="1"/>
  <c r="B21" i="5"/>
  <c r="E21" i="5" s="1"/>
  <c r="B132" i="5"/>
  <c r="E132" i="5" s="1"/>
  <c r="B128" i="5"/>
  <c r="E128" i="5" s="1"/>
  <c r="B124" i="5"/>
  <c r="E124" i="5" s="1"/>
  <c r="B120" i="5"/>
  <c r="E120" i="5" s="1"/>
  <c r="B116" i="5"/>
  <c r="E116" i="5" s="1"/>
  <c r="B112" i="5"/>
  <c r="E112" i="5" s="1"/>
  <c r="B108" i="5"/>
  <c r="E108" i="5" s="1"/>
  <c r="B104" i="5"/>
  <c r="E104" i="5" s="1"/>
  <c r="B100" i="5"/>
  <c r="E100" i="5" s="1"/>
  <c r="B96" i="5"/>
  <c r="E96" i="5" s="1"/>
  <c r="B92" i="5"/>
  <c r="E92" i="5" s="1"/>
  <c r="B88" i="5"/>
  <c r="E88" i="5" s="1"/>
  <c r="B84" i="5"/>
  <c r="E84" i="5" s="1"/>
  <c r="B80" i="5"/>
  <c r="E80" i="5" s="1"/>
  <c r="B76" i="5"/>
  <c r="E76" i="5" s="1"/>
  <c r="B72" i="5"/>
  <c r="E72" i="5" s="1"/>
  <c r="B178" i="5"/>
  <c r="E178" i="5" s="1"/>
  <c r="B162" i="5"/>
  <c r="E162" i="5" s="1"/>
  <c r="B97" i="5"/>
  <c r="E97" i="5" s="1"/>
  <c r="B53" i="5"/>
  <c r="E53" i="5" s="1"/>
  <c r="B29" i="5"/>
  <c r="E29" i="5" s="1"/>
  <c r="B141" i="5"/>
  <c r="E141" i="5" s="1"/>
  <c r="B9" i="5"/>
  <c r="E9" i="5" s="1"/>
  <c r="B16" i="4"/>
  <c r="E16" i="4" s="1"/>
  <c r="B127" i="5"/>
  <c r="E127" i="5" s="1"/>
  <c r="B115" i="5"/>
  <c r="E115" i="5" s="1"/>
  <c r="B79" i="5"/>
  <c r="E79" i="5" s="1"/>
  <c r="E105" i="5"/>
  <c r="B131" i="5"/>
  <c r="E131" i="5" s="1"/>
  <c r="B123" i="5"/>
  <c r="E123" i="5" s="1"/>
  <c r="B119" i="5"/>
  <c r="E119" i="5" s="1"/>
  <c r="B111" i="5"/>
  <c r="E111" i="5" s="1"/>
  <c r="B107" i="5"/>
  <c r="E107" i="5" s="1"/>
  <c r="B103" i="5"/>
  <c r="E103" i="5" s="1"/>
  <c r="B95" i="5"/>
  <c r="E95" i="5" s="1"/>
  <c r="B91" i="5"/>
  <c r="E91" i="5" s="1"/>
  <c r="B87" i="5"/>
  <c r="E87" i="5" s="1"/>
  <c r="B83" i="5"/>
  <c r="E83" i="5" s="1"/>
  <c r="B75" i="5"/>
  <c r="E75" i="5" s="1"/>
  <c r="B71" i="5"/>
  <c r="E71" i="5" s="1"/>
  <c r="E129" i="5"/>
  <c r="E113" i="5"/>
  <c r="E81" i="5"/>
  <c r="B17" i="4"/>
  <c r="E17" i="4" s="1"/>
  <c r="B167" i="5"/>
  <c r="E167" i="5" s="1"/>
  <c r="B122" i="5"/>
  <c r="E122" i="5" s="1"/>
  <c r="B78" i="5"/>
  <c r="E78" i="5" s="1"/>
  <c r="B63" i="5"/>
  <c r="E63" i="5" s="1"/>
  <c r="B23" i="5"/>
  <c r="E23" i="5" s="1"/>
  <c r="B7" i="5"/>
  <c r="E7" i="5" s="1"/>
  <c r="B99" i="5"/>
  <c r="E99" i="5" s="1"/>
  <c r="B20" i="9"/>
  <c r="B4" i="4"/>
  <c r="E4" i="4" s="1"/>
  <c r="B192" i="5"/>
  <c r="B188" i="5"/>
  <c r="B184" i="5"/>
  <c r="B164" i="5"/>
  <c r="F48" i="5"/>
  <c r="B185" i="5"/>
  <c r="B152" i="5"/>
  <c r="B4" i="5"/>
  <c r="E4" i="5" s="1"/>
  <c r="B46" i="5"/>
  <c r="E46" i="5" s="1"/>
  <c r="B106" i="5"/>
  <c r="E106" i="5" s="1"/>
  <c r="B126" i="5"/>
  <c r="E126" i="5" s="1"/>
  <c r="B5" i="4"/>
  <c r="E5" i="4" s="1"/>
  <c r="B38" i="5"/>
  <c r="E38" i="5" s="1"/>
  <c r="B30" i="5"/>
  <c r="E30" i="5" s="1"/>
  <c r="B90" i="5"/>
  <c r="E90" i="5" s="1"/>
  <c r="B110" i="5"/>
  <c r="E110" i="5" s="1"/>
  <c r="B19" i="9"/>
  <c r="B5" i="5"/>
  <c r="E5" i="5" s="1"/>
  <c r="B64" i="5"/>
  <c r="E64" i="5" s="1"/>
  <c r="B60" i="5"/>
  <c r="E60" i="5" s="1"/>
  <c r="B56" i="5"/>
  <c r="E56" i="5" s="1"/>
  <c r="B52" i="5"/>
  <c r="E52" i="5" s="1"/>
  <c r="B48" i="5"/>
  <c r="E48" i="5" s="1"/>
  <c r="B44" i="5"/>
  <c r="E44" i="5" s="1"/>
  <c r="B40" i="5"/>
  <c r="E40" i="5" s="1"/>
  <c r="B36" i="5"/>
  <c r="E36" i="5" s="1"/>
  <c r="B32" i="5"/>
  <c r="E32" i="5" s="1"/>
  <c r="B28" i="5"/>
  <c r="E28" i="5" s="1"/>
  <c r="B24" i="5"/>
  <c r="E24" i="5" s="1"/>
  <c r="B20" i="5"/>
  <c r="E20" i="5" s="1"/>
  <c r="B16" i="5"/>
  <c r="E16" i="5" s="1"/>
  <c r="B12" i="5"/>
  <c r="E12" i="5" s="1"/>
  <c r="B8" i="5"/>
  <c r="E8" i="5" s="1"/>
  <c r="E9" i="4"/>
  <c r="E62" i="5"/>
  <c r="E58" i="5"/>
  <c r="E54" i="5"/>
  <c r="E50" i="5"/>
  <c r="E42" i="5"/>
  <c r="E34" i="5"/>
  <c r="E26" i="5"/>
  <c r="E22" i="5"/>
  <c r="E14" i="5"/>
  <c r="E10" i="5"/>
  <c r="E6" i="5"/>
  <c r="B187" i="5"/>
  <c r="B66" i="5"/>
  <c r="E66" i="5" s="1"/>
  <c r="B18" i="5"/>
  <c r="E18" i="5" s="1"/>
  <c r="B74" i="5"/>
  <c r="E74" i="5" s="1"/>
  <c r="B94" i="5"/>
  <c r="E94" i="5" s="1"/>
  <c r="B7" i="4"/>
  <c r="E7" i="4" s="1"/>
  <c r="B199" i="5"/>
  <c r="E199" i="5" s="1"/>
  <c r="E70" i="5"/>
  <c r="B130" i="5"/>
  <c r="E130" i="5" s="1"/>
  <c r="B118" i="5"/>
  <c r="E118" i="5" s="1"/>
  <c r="B114" i="5"/>
  <c r="E114" i="5" s="1"/>
  <c r="B102" i="5"/>
  <c r="E102" i="5" s="1"/>
  <c r="B98" i="5"/>
  <c r="E98" i="5" s="1"/>
  <c r="B86" i="5"/>
  <c r="E86" i="5" s="1"/>
  <c r="B82" i="5"/>
  <c r="E82" i="5" s="1"/>
  <c r="B144" i="5"/>
  <c r="E14" i="4"/>
  <c r="E18" i="4"/>
  <c r="B8" i="4"/>
  <c r="E8" i="4" s="1"/>
  <c r="B17" i="5"/>
  <c r="E17" i="5" s="1"/>
  <c r="B65" i="5"/>
  <c r="E65" i="5" s="1"/>
  <c r="B49" i="5"/>
  <c r="E49" i="5" s="1"/>
  <c r="B41" i="5"/>
  <c r="E41" i="5" s="1"/>
  <c r="B25" i="5"/>
  <c r="E25" i="5" s="1"/>
  <c r="B21" i="9"/>
  <c r="E67" i="5"/>
  <c r="E51" i="5"/>
  <c r="E35" i="5"/>
  <c r="E19" i="5"/>
  <c r="B22" i="9"/>
  <c r="B18" i="6"/>
  <c r="C17" i="6" s="1"/>
  <c r="F64" i="5" l="1"/>
  <c r="F86" i="5"/>
  <c r="D200" i="5"/>
  <c r="F183" i="5" s="1"/>
  <c r="F87" i="5"/>
  <c r="F125" i="5"/>
  <c r="B177" i="5"/>
  <c r="E177" i="5" s="1"/>
  <c r="B156" i="5"/>
  <c r="E156" i="5" s="1"/>
  <c r="B145" i="5"/>
  <c r="E145" i="5" s="1"/>
  <c r="F119" i="5"/>
  <c r="B195" i="5"/>
  <c r="E195" i="5" s="1"/>
  <c r="B149" i="5"/>
  <c r="E149" i="5" s="1"/>
  <c r="B174" i="5"/>
  <c r="E174" i="5" s="1"/>
  <c r="B23" i="4"/>
  <c r="E23" i="4" s="1"/>
  <c r="B159" i="5"/>
  <c r="E159" i="5" s="1"/>
  <c r="F133" i="5"/>
  <c r="F63" i="5"/>
  <c r="F94" i="5"/>
  <c r="F80" i="5"/>
  <c r="F96" i="5"/>
  <c r="F124" i="5"/>
  <c r="B158" i="5"/>
  <c r="E158" i="5" s="1"/>
  <c r="F106" i="5"/>
  <c r="F88" i="5"/>
  <c r="F93" i="5"/>
  <c r="B170" i="5"/>
  <c r="E170" i="5" s="1"/>
  <c r="F75" i="5"/>
  <c r="F53" i="5"/>
  <c r="F108" i="5"/>
  <c r="F70" i="5"/>
  <c r="B143" i="5"/>
  <c r="E143" i="5" s="1"/>
  <c r="B28" i="4"/>
  <c r="E28" i="4" s="1"/>
  <c r="F13" i="5"/>
  <c r="F33" i="5"/>
  <c r="B180" i="5"/>
  <c r="E180" i="5" s="1"/>
  <c r="F14" i="5"/>
  <c r="F114" i="5"/>
  <c r="B190" i="5"/>
  <c r="E190" i="5" s="1"/>
  <c r="F97" i="5"/>
  <c r="F47" i="5"/>
  <c r="F102" i="5"/>
  <c r="F91" i="5"/>
  <c r="F83" i="5"/>
  <c r="F95" i="5"/>
  <c r="F107" i="5"/>
  <c r="F127" i="5"/>
  <c r="F5" i="5"/>
  <c r="F65" i="5"/>
  <c r="F76" i="5"/>
  <c r="F104" i="5"/>
  <c r="F112" i="5"/>
  <c r="F6" i="5"/>
  <c r="F38" i="5"/>
  <c r="B137" i="5"/>
  <c r="E137" i="5" s="1"/>
  <c r="F78" i="5"/>
  <c r="F105" i="5"/>
  <c r="F40" i="5"/>
  <c r="F110" i="5"/>
  <c r="F71" i="5"/>
  <c r="F99" i="5"/>
  <c r="F111" i="5"/>
  <c r="B169" i="5"/>
  <c r="E169" i="5" s="1"/>
  <c r="B191" i="5"/>
  <c r="E191" i="5" s="1"/>
  <c r="F92" i="5"/>
  <c r="F120" i="5"/>
  <c r="F128" i="5"/>
  <c r="B146" i="5"/>
  <c r="E146" i="5" s="1"/>
  <c r="B194" i="5"/>
  <c r="E194" i="5" s="1"/>
  <c r="B139" i="5"/>
  <c r="E139" i="5" s="1"/>
  <c r="F23" i="5"/>
  <c r="F60" i="5"/>
  <c r="F25" i="5"/>
  <c r="F45" i="5"/>
  <c r="F32" i="5"/>
  <c r="F30" i="5"/>
  <c r="F66" i="5"/>
  <c r="B168" i="5"/>
  <c r="E168" i="5" s="1"/>
  <c r="B27" i="4"/>
  <c r="E27" i="4" s="1"/>
  <c r="F20" i="5"/>
  <c r="F36" i="5"/>
  <c r="F52" i="5"/>
  <c r="F12" i="5"/>
  <c r="E179" i="5"/>
  <c r="B193" i="5"/>
  <c r="E193" i="5" s="1"/>
  <c r="B151" i="5"/>
  <c r="E151" i="5" s="1"/>
  <c r="F31" i="5"/>
  <c r="F51" i="5"/>
  <c r="F9" i="5"/>
  <c r="F17" i="5"/>
  <c r="F37" i="5"/>
  <c r="F49" i="5"/>
  <c r="F50" i="5"/>
  <c r="F34" i="5"/>
  <c r="F56" i="5"/>
  <c r="F43" i="5"/>
  <c r="F15" i="5"/>
  <c r="F59" i="5"/>
  <c r="B23" i="9"/>
  <c r="C23" i="9" s="1"/>
  <c r="F21" i="5"/>
  <c r="F29" i="5"/>
  <c r="F41" i="5"/>
  <c r="F61" i="5"/>
  <c r="F10" i="5"/>
  <c r="F46" i="5"/>
  <c r="F58" i="5"/>
  <c r="B161" i="5"/>
  <c r="E161" i="5" s="1"/>
  <c r="E144" i="5"/>
  <c r="B182" i="5"/>
  <c r="E182" i="5" s="1"/>
  <c r="B142" i="5"/>
  <c r="E142" i="5" s="1"/>
  <c r="B171" i="5"/>
  <c r="E171" i="5" s="1"/>
  <c r="E185" i="5"/>
  <c r="F134" i="5"/>
  <c r="F89" i="5"/>
  <c r="F117" i="5"/>
  <c r="F85" i="5"/>
  <c r="F73" i="5"/>
  <c r="F129" i="5"/>
  <c r="F113" i="5"/>
  <c r="F131" i="5"/>
  <c r="F81" i="5"/>
  <c r="F121" i="5"/>
  <c r="F98" i="5"/>
  <c r="F118" i="5"/>
  <c r="B166" i="5"/>
  <c r="E166" i="5" s="1"/>
  <c r="B68" i="5"/>
  <c r="E68" i="5" s="1"/>
  <c r="B155" i="5"/>
  <c r="E155" i="5" s="1"/>
  <c r="F77" i="5"/>
  <c r="F109" i="5"/>
  <c r="B153" i="5"/>
  <c r="E153" i="5" s="1"/>
  <c r="F122" i="5"/>
  <c r="F79" i="5"/>
  <c r="F103" i="5"/>
  <c r="F115" i="5"/>
  <c r="F123" i="5"/>
  <c r="F4" i="5"/>
  <c r="F100" i="5"/>
  <c r="F132" i="5"/>
  <c r="F18" i="5"/>
  <c r="F26" i="5"/>
  <c r="F42" i="5"/>
  <c r="F54" i="5"/>
  <c r="F62" i="5"/>
  <c r="B172" i="5"/>
  <c r="E172" i="5" s="1"/>
  <c r="B24" i="4"/>
  <c r="E24" i="4" s="1"/>
  <c r="B147" i="5"/>
  <c r="E147" i="5" s="1"/>
  <c r="B189" i="5"/>
  <c r="E189" i="5" s="1"/>
  <c r="F82" i="5"/>
  <c r="F90" i="5"/>
  <c r="F130" i="5"/>
  <c r="F8" i="5"/>
  <c r="F24" i="5"/>
  <c r="E188" i="5"/>
  <c r="B138" i="5"/>
  <c r="E138" i="5" s="1"/>
  <c r="B173" i="5"/>
  <c r="E173" i="5" s="1"/>
  <c r="B181" i="5"/>
  <c r="E181" i="5" s="1"/>
  <c r="B25" i="4"/>
  <c r="E25" i="4" s="1"/>
  <c r="B196" i="5"/>
  <c r="E196" i="5" s="1"/>
  <c r="B160" i="5"/>
  <c r="E160" i="5" s="1"/>
  <c r="B186" i="5"/>
  <c r="E186" i="5" s="1"/>
  <c r="F74" i="5"/>
  <c r="E187" i="5"/>
  <c r="F84" i="5"/>
  <c r="F116" i="5"/>
  <c r="B140" i="5"/>
  <c r="E140" i="5" s="1"/>
  <c r="B175" i="5"/>
  <c r="E175" i="5" s="1"/>
  <c r="B176" i="5"/>
  <c r="E176" i="5" s="1"/>
  <c r="E152" i="5"/>
  <c r="F126" i="5"/>
  <c r="F68" i="5"/>
  <c r="F7" i="5"/>
  <c r="F27" i="5"/>
  <c r="F35" i="5"/>
  <c r="F55" i="5"/>
  <c r="F22" i="5"/>
  <c r="F11" i="5"/>
  <c r="F67" i="5"/>
  <c r="F19" i="5"/>
  <c r="F39" i="5"/>
  <c r="F16" i="5"/>
  <c r="E164" i="5"/>
  <c r="F44" i="5"/>
  <c r="E184" i="5"/>
  <c r="E192" i="5"/>
  <c r="E136" i="5"/>
  <c r="B154" i="5"/>
  <c r="E154" i="5" s="1"/>
  <c r="B197" i="5"/>
  <c r="E197" i="5" s="1"/>
  <c r="B26" i="4"/>
  <c r="E26" i="4" s="1"/>
  <c r="B198" i="5"/>
  <c r="E198" i="5" s="1"/>
  <c r="B148" i="5"/>
  <c r="E148" i="5" s="1"/>
  <c r="F28" i="5"/>
  <c r="B165" i="5"/>
  <c r="E165" i="5" s="1"/>
  <c r="C16" i="6"/>
  <c r="C15" i="6"/>
  <c r="C18" i="6"/>
  <c r="C14" i="6"/>
  <c r="C13" i="6"/>
  <c r="C20" i="9" l="1"/>
  <c r="C21" i="9"/>
  <c r="C18" i="9"/>
  <c r="C22" i="9"/>
  <c r="C19" i="9"/>
  <c r="B16" i="9" l="1"/>
  <c r="C15" i="9" s="1"/>
  <c r="B12" i="8"/>
  <c r="B11" i="8" s="1"/>
  <c r="B9" i="9"/>
  <c r="C4" i="9" s="1"/>
  <c r="B7" i="8"/>
  <c r="B6" i="8" s="1"/>
  <c r="B3" i="10"/>
  <c r="E3" i="10" s="1"/>
  <c r="B17" i="8" l="1"/>
  <c r="C14" i="8" s="1"/>
  <c r="D29" i="4"/>
  <c r="F11" i="4"/>
  <c r="F6" i="4"/>
  <c r="F8" i="4"/>
  <c r="F9" i="4"/>
  <c r="F7" i="4"/>
  <c r="F5" i="4"/>
  <c r="B11" i="4"/>
  <c r="E11" i="4" s="1"/>
  <c r="C9" i="9"/>
  <c r="C8" i="9"/>
  <c r="C6" i="9"/>
  <c r="C7" i="9"/>
  <c r="C5" i="9"/>
  <c r="F20" i="4"/>
  <c r="F18" i="4"/>
  <c r="F14" i="4"/>
  <c r="F13" i="4"/>
  <c r="F19" i="4"/>
  <c r="F17" i="4"/>
  <c r="F15" i="4"/>
  <c r="F16" i="4"/>
  <c r="C7" i="8"/>
  <c r="C5" i="8"/>
  <c r="C4" i="8"/>
  <c r="C12" i="8"/>
  <c r="C9" i="8"/>
  <c r="C10" i="8"/>
  <c r="C12" i="9"/>
  <c r="C16" i="9"/>
  <c r="C13" i="9"/>
  <c r="C11" i="9"/>
  <c r="C14" i="9"/>
  <c r="D5" i="10"/>
  <c r="F3" i="10" l="1"/>
  <c r="C11" i="8"/>
  <c r="B16" i="8"/>
  <c r="C16" i="8" s="1"/>
  <c r="C17" i="8"/>
  <c r="C15" i="8"/>
  <c r="C6" i="8"/>
  <c r="F29" i="4"/>
  <c r="F23" i="4"/>
  <c r="F22" i="4"/>
  <c r="F25" i="4"/>
  <c r="F27" i="4"/>
  <c r="F24" i="4"/>
  <c r="F26" i="4"/>
  <c r="F28" i="4"/>
  <c r="F4" i="10"/>
  <c r="C22" i="6" l="1"/>
  <c r="C26" i="6"/>
  <c r="C24" i="6"/>
  <c r="C23" i="6"/>
  <c r="C25" i="6"/>
  <c r="C21" i="6"/>
  <c r="F5" i="10"/>
  <c r="F163" i="5" l="1"/>
  <c r="B163" i="5"/>
  <c r="E163" i="5" s="1"/>
  <c r="F200" i="5" l="1"/>
  <c r="F179" i="5"/>
  <c r="F145" i="5"/>
  <c r="F178" i="5"/>
  <c r="F190" i="5"/>
  <c r="F162" i="5"/>
  <c r="F194" i="5"/>
  <c r="F161" i="5"/>
  <c r="F149" i="5"/>
  <c r="F141" i="5"/>
  <c r="F180" i="5"/>
  <c r="F174" i="5"/>
  <c r="F146" i="5"/>
  <c r="F139" i="5"/>
  <c r="F195" i="5"/>
  <c r="F167" i="5"/>
  <c r="F159" i="5"/>
  <c r="F199" i="5"/>
  <c r="F150" i="5"/>
  <c r="F157" i="5"/>
  <c r="F153" i="5"/>
  <c r="F197" i="5"/>
  <c r="F171" i="5"/>
  <c r="F173" i="5"/>
  <c r="F177" i="5"/>
  <c r="F188" i="5"/>
  <c r="F165" i="5"/>
  <c r="F160" i="5"/>
  <c r="F170" i="5"/>
  <c r="F138" i="5"/>
  <c r="F184" i="5"/>
  <c r="F136" i="5"/>
  <c r="F147" i="5"/>
  <c r="F143" i="5"/>
  <c r="F137" i="5"/>
  <c r="F181" i="5"/>
  <c r="F156" i="5"/>
  <c r="F140" i="5"/>
  <c r="F196" i="5"/>
  <c r="F166" i="5"/>
  <c r="F169" i="5"/>
  <c r="F172" i="5"/>
  <c r="F187" i="5"/>
  <c r="F155" i="5"/>
  <c r="F175" i="5"/>
  <c r="F144" i="5"/>
  <c r="F193" i="5"/>
  <c r="F154" i="5"/>
  <c r="F198" i="5"/>
  <c r="F168" i="5"/>
  <c r="F142" i="5"/>
  <c r="F186" i="5"/>
  <c r="F182" i="5"/>
  <c r="F151" i="5"/>
  <c r="F148" i="5"/>
  <c r="F191" i="5"/>
  <c r="F152" i="5"/>
  <c r="F192" i="5"/>
  <c r="F189" i="5"/>
  <c r="F185" i="5"/>
  <c r="F158" i="5"/>
  <c r="F176" i="5"/>
  <c r="F164" i="5"/>
  <c r="C5" i="10" l="1"/>
  <c r="B4" i="10"/>
  <c r="E4" i="10" s="1"/>
  <c r="C200" i="5" l="1"/>
  <c r="B200" i="5" s="1"/>
  <c r="E200" i="5" s="1"/>
  <c r="B134" i="5"/>
  <c r="E134" i="5" s="1"/>
  <c r="B5" i="10"/>
  <c r="E5" i="10" s="1"/>
  <c r="C29" i="4"/>
  <c r="B29" i="4" s="1"/>
  <c r="E29" i="4" s="1"/>
  <c r="B20" i="4"/>
  <c r="E20" i="4" s="1"/>
</calcChain>
</file>

<file path=xl/sharedStrings.xml><?xml version="1.0" encoding="utf-8"?>
<sst xmlns="http://schemas.openxmlformats.org/spreadsheetml/2006/main" count="350" uniqueCount="126">
  <si>
    <t>Family Income (as a percent of FPL)</t>
  </si>
  <si>
    <t>APTC</t>
  </si>
  <si>
    <t>Race / Ethnicity</t>
  </si>
  <si>
    <t>White (non-Hispanic)</t>
  </si>
  <si>
    <t>Hispanic</t>
  </si>
  <si>
    <t>Other (non-Hispanic)</t>
  </si>
  <si>
    <t>A. Eligible</t>
  </si>
  <si>
    <t>B. Enrolled</t>
  </si>
  <si>
    <t>Medicaid</t>
  </si>
  <si>
    <t>Total</t>
  </si>
  <si>
    <t>Adams</t>
  </si>
  <si>
    <t>Arapahoe</t>
  </si>
  <si>
    <t>Total (All Programs)</t>
  </si>
  <si>
    <t>Regional Care Collaborative Organization</t>
  </si>
  <si>
    <t>County</t>
  </si>
  <si>
    <t>26 - 34 years old</t>
  </si>
  <si>
    <t>35 - 44 years old</t>
  </si>
  <si>
    <t>45 - 54 years old</t>
  </si>
  <si>
    <t>55 - 64 years old</t>
  </si>
  <si>
    <t>Age</t>
  </si>
  <si>
    <t>19 - 25 years old</t>
  </si>
  <si>
    <t>Eligible but Not Insured</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</si>
  <si>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</si>
  <si>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</si>
  <si>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</si>
  <si>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</si>
  <si>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</si>
  <si>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</si>
  <si>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</si>
  <si>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</si>
  <si>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</si>
  <si>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</si>
  <si>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</si>
  <si>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</si>
  <si>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</si>
  <si>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</si>
  <si>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</si>
  <si>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</si>
  <si>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</si>
  <si>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</si>
  <si>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</si>
  <si>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</si>
  <si>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</si>
  <si>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</si>
  <si>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</si>
  <si>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</si>
  <si>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</si>
  <si>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</si>
  <si>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</si>
  <si>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</si>
  <si>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</si>
  <si>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</si>
  <si>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</si>
  <si>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</si>
  <si>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</si>
  <si>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</si>
  <si>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</si>
  <si>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</si>
  <si>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</si>
  <si>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</si>
  <si>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</si>
  <si>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</si>
  <si>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</si>
  <si>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</si>
  <si>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</si>
  <si>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</si>
  <si>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</si>
  <si>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</si>
  <si>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</si>
  <si>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</si>
  <si>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</si>
  <si>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</si>
  <si>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</si>
  <si>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</si>
  <si>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</si>
  <si>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</si>
  <si>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</si>
  <si>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</si>
  <si>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</si>
  <si>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</si>
  <si>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</si>
  <si>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</si>
  <si>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</si>
  <si>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</si>
  <si>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</si>
  <si>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</si>
  <si>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</si>
  <si>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Under 139% FPL</t>
  </si>
  <si>
    <t>139 – 150%</t>
  </si>
  <si>
    <t>151 – 200%</t>
  </si>
  <si>
    <t>201 – 250%</t>
  </si>
  <si>
    <t>251 – 300%</t>
  </si>
  <si>
    <t>301 – 400%</t>
  </si>
  <si>
    <t>Notes:</t>
  </si>
  <si>
    <t>Contact:</t>
  </si>
  <si>
    <t>Table of Contents</t>
  </si>
  <si>
    <t>Click on a link below to go directly to the data of interest.</t>
  </si>
  <si>
    <t>State of Colorado</t>
  </si>
  <si>
    <t>RCCO</t>
  </si>
  <si>
    <t>FPL</t>
  </si>
  <si>
    <t>Race | Ethnicity</t>
  </si>
  <si>
    <t>Sources:</t>
  </si>
  <si>
    <t>NA</t>
  </si>
  <si>
    <t>Table 1. Colorado Non-Elderly Adults Eligible but Not Enrolled in Medicaid or APTCs</t>
  </si>
  <si>
    <t>Table 3. Colorado Non-Elderly Adults Eligible but Not Enrolled in Medicaid and APTCs by County</t>
  </si>
  <si>
    <t>C. EBNE (A-B)</t>
  </si>
  <si>
    <t>Date Last Updated:</t>
  </si>
  <si>
    <t>Eligible but Not Enrolled Adults 2016</t>
  </si>
  <si>
    <t>Table 5. Colorado Non-Elderly Adults Eligible but Not Enrolled in Medicaid and APTCs by Race / Ethnicity</t>
  </si>
  <si>
    <t>Table 6. Colorado Non-Elderly Adults Eligible but Not Enrolled in Medicaid and APTCs by Age Group</t>
  </si>
  <si>
    <t>Table 4. Colorado Non-Elderly Adults Eligible but Not Enrolled in Medicaid and APTCs by Federal Poverty Level</t>
  </si>
  <si>
    <t>Lindsey Whittington</t>
  </si>
  <si>
    <t>Research Analyst</t>
  </si>
  <si>
    <t>720.975.9251</t>
  </si>
  <si>
    <t>whittingtonl@coloradohealthinstitute.org</t>
  </si>
  <si>
    <t>These tabs contain estimates of the non-elderly adult eligible but not enrolled (EBNE) population of Colorado in 2018. Only ages 19 to 64 are included in these estimates. Counts by Regional Care Collaborative Organization (RCCO) or county may not add up to state totals. This is because some enrollees with Advanced Premium Tax Credits (APTCs) have an unknown county of residence and data are supressed for counties with fewer than 30 Medicaid clients. Please see our report, "Health Insurance Status of Coloradans in 2018" and associated methods and limitations document for detail on how these values are calculated.</t>
  </si>
  <si>
    <t>Department of Health Care Policy and Financing; Connect for Health Colorado; American Community Survey 2018; 2019 Colorado Health Access Survey; 2015 Medical Expenditure Panel Survey</t>
  </si>
  <si>
    <t>Table 2. Colorado Non-Elderly Adults Eligible but Not Enrolled in Medicaid or APTCs by RAE</t>
  </si>
  <si>
    <t>RAE 1</t>
  </si>
  <si>
    <t>RAE 2</t>
  </si>
  <si>
    <t>RAE 3</t>
  </si>
  <si>
    <t>RAE 4</t>
  </si>
  <si>
    <t>RAE 5</t>
  </si>
  <si>
    <t>RAE 6</t>
  </si>
  <si>
    <t>RAE 7</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</si>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</sst>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7"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u/>
      <sz val="10"/>
      <color theme="10"/>
      <name val="Ebrima"/>
    </font>
    <font>
      <b/>
      <sz val="10"/>
      <color theme="1"/>
      <name val="Ebrima"/>
    </font>
    <font>
      <b/>
      <sz val="10"/>
      <name val="Ebrima"/>
    </font>
    <font>
      <sz val="10"/>
      <name val="Ebrima"/>
    </font>
    <font>
      <sz val="10"/>
      <color theme="1"/>
      <name val="Myriad Pro"/>
      <family val="2"/>
    </font>
    <font>
      <u/>
      <sz val="11"/>
      <color theme="10"/>
      <name val="Myriad Pro"/>
      <family val="2"/>
    </font>
    <font>
      <sz val="16"/>
      <color theme="1"/>
      <name val="Myriad Pro"/>
      <family val="2"/>
    </font>
    <font>
      <sz val="11"/>
      <color theme="1"/>
      <name val="Myriad Pro"/>
      <family val="2"/>
    </font>
    <font>
      <b/>
      <u/>
      <sz val="11"/>
      <color theme="1"/>
      <name val="Myriad Pro"/>
      <family val="2"/>
    </font>
    <font>
      <sz val="11"/>
      <color rgb="FFFF0000"/>
      <name val="Myriad Pro"/>
      <family val="2"/>
    </font>
    <font>
      <sz val="11"/>
      <color theme="1"/>
      <name val="Ebrima"/>
    </font>
  </fonts>
  <fills count="5">
    <fill>
      <patternFill patternType="none"/>
    </fill>
    <fill>
      <patternFill patternType="gray125"/>
    </fill>
    <fill>
      <patternFill patternType="solid">
        <fgColor theme="2"/>
        <bgColor indexed="64"/>
      </patternFill>
    </fill>
    <fill>
      <patternFill patternType="solid">
        <fgColor theme="2"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57">
    <xf numFmtId="0" fontId="0" fillId="0" borderId="0" xfId="0"/>
    <xf numFmtId="0" fontId="4" fillId="0" borderId="0" xfId="0" applyFont="1"/>
    <xf numFmtId="0" fontId="5" fillId="0" borderId="0" xfId="0" applyFont="1"/>
    <xf numFmtId="0" fontId="4" fillId="0" borderId="0" xfId="0" applyFont="1" applyAlignment="1">
      <alignment vertical="top"/>
    </xf>
    <xf numFmtId="0" fontId="6" fillId="0" borderId="0" xfId="3" applyFont="1" applyAlignment="1"/>
    <xf numFmtId="164" fontId="7" fillId="0" borderId="0" xfId="1" applyNumberFormat="1" applyFont="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3" fontId="8" fillId="2" borderId="1" xfId="0" applyNumberFormat="1" applyFont="1" applyFill="1" applyBorder="1" applyAlignment="1">
      <alignment horizontal="center" vertical="center"/>
    </xf>
    <xf numFmtId="164" fontId="8" fillId="2" borderId="1" xfId="1" applyNumberFormat="1" applyFont="1" applyFill="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3" fontId="9" fillId="0" borderId="1" xfId="0" applyNumberFormat="1" applyFont="1" applyFill="1" applyBorder="1" applyAlignment="1">
      <alignment vertical="center"/>
    </xf>
    <xf numFmtId="0" fontId="4" fillId="0" borderId="0" xfId="0" applyFont="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3" fontId="4" fillId="0" borderId="0" xfId="0" applyNumberFormat="1" applyFont="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7" fillId="0" borderId="0" xfId="0" applyFont="1" applyAlignment="1">
      <alignment horizontal="left" vertical="center"/>
    </xf>
    <xf numFmtId="3" fontId="7" fillId="0" borderId="0" xfId="0" applyNumberFormat="1" applyFont="1" applyAlignment="1">
      <alignment horizontal="left" vertical="center"/>
    </xf>
    <xf numFmtId="0" fontId="7" fillId="2" borderId="1" xfId="0" applyFont="1" applyFill="1" applyBorder="1" applyAlignment="1">
      <alignment vertical="center"/>
    </xf>
    <xf numFmtId="0" fontId="4" fillId="0" borderId="1" xfId="0" applyFont="1" applyBorder="1" applyAlignment="1">
      <alignment horizontal="left" vertical="center" indent="2"/>
    </xf>
    <xf numFmtId="3" fontId="4" fillId="0" borderId="1" xfId="0" applyNumberFormat="1" applyFont="1" applyBorder="1" applyAlignment="1">
      <alignment horizontal="right" vertical="center"/>
    </xf>
    <xf numFmtId="164" fontId="4" fillId="0" borderId="0" xfId="1" applyNumberFormat="1" applyFont="1" applyAlignment="1">
      <alignment vertical="center"/>
    </xf>
    <xf numFmtId="0" fontId="4" fillId="0" borderId="0" xfId="0" applyFont="1" applyBorder="1" applyAlignment="1">
      <alignment horizontal="left" vertical="center" indent="2"/>
    </xf>
    <xf numFmtId="0" fontId="8" fillId="2" borderId="1" xfId="0" applyFont="1" applyFill="1" applyBorder="1" applyAlignment="1">
      <alignment horizontal="left" vertical="center"/>
    </xf>
    <xf numFmtId="164" fontId="4" fillId="3" borderId="1" xfId="1" applyNumberFormat="1" applyFont="1" applyFill="1" applyBorder="1" applyAlignment="1">
      <alignment horizontal="left" vertical="center"/>
    </xf>
    <xf numFmtId="0" fontId="10" fillId="0" borderId="0" xfId="0" applyFont="1"/>
    <xf numFmtId="0" fontId="11" fillId="0" borderId="0" xfId="3" applyFont="1" applyFill="1"/>
    <xf numFmtId="0" fontId="13" fillId="0" borderId="0" xfId="0" applyFont="1"/>
    <xf numFmtId="0" fontId="13" fillId="0" borderId="0" xfId="0" applyFont="1" applyAlignment="1">
      <alignment vertical="top"/>
    </xf>
    <xf numFmtId="0" fontId="11" fillId="0" borderId="0" xfId="3" applyFont="1" applyAlignment="1">
      <alignment vertical="top"/>
    </xf>
    <xf numFmtId="166" fontId="15" fillId="4" borderId="0" xfId="0" applyNumberFormat="1" applyFont="1" applyFill="1" applyAlignment="1">
      <alignment horizontal="left"/>
    </xf>
    <xf numFmtId="166" fontId="13" fillId="0" borderId="0" xfId="0" applyNumberFormat="1" applyFont="1" applyAlignment="1">
      <alignment horizontal="left"/>
    </xf>
    <xf numFmtId="166" fontId="11" fillId="0" borderId="0" xfId="3" applyNumberFormat="1" applyFont="1" applyAlignment="1">
      <alignment horizontal="left"/>
    </xf>
    <xf numFmtId="0" fontId="13" fillId="0" borderId="0" xfId="0" applyFont="1" applyFill="1"/>
    <xf numFmtId="0" fontId="16" fillId="0" borderId="0" xfId="0" applyFont="1"/>
    <xf numFmtId="164" fontId="4" fillId="0" borderId="1" xfId="1" applyNumberFormat="1" applyFont="1" applyBorder="1" applyAlignment="1">
      <alignment horizontal="right" vertical="center"/>
    </xf>
    <xf numFmtId="3" fontId="4" fillId="0" borderId="1" xfId="0" applyNumberFormat="1" applyFont="1" applyFill="1" applyBorder="1" applyAlignment="1">
      <alignment vertical="center"/>
    </xf>
    <xf numFmtId="3" fontId="4" fillId="0" borderId="1" xfId="0" applyNumberFormat="1" applyFont="1" applyFill="1" applyBorder="1" applyAlignment="1">
      <alignment horizontal="right" vertical="center"/>
    </xf>
    <xf numFmtId="164" fontId="4" fillId="0" borderId="1" xfId="1" applyNumberFormat="1" applyFont="1" applyFill="1" applyBorder="1" applyAlignment="1">
      <alignment vertical="center"/>
    </xf>
    <xf numFmtId="0" fontId="11" fillId="0" borderId="0" xfId="3" applyFont="1" applyAlignment="1">
      <alignment horizontal="left" vertical="top"/>
    </xf>
    <xf numFmtId="0" fontId="11" fillId="4" borderId="0" xfId="3" applyFont="1" applyFill="1" applyAlignment="1">
      <alignment horizontal="left" vertical="top"/>
    </xf>
    <xf numFmtId="0" fontId="12" fillId="4" borderId="0" xfId="0" applyFont="1" applyFill="1" applyAlignment="1">
      <alignment horizontal="center"/>
    </xf>
    <xf numFmtId="0" fontId="13" fillId="0" borderId="0" xfId="0" applyFont="1" applyAlignment="1">
      <alignment vertical="top" wrapText="1"/>
    </xf>
    <xf numFmtId="0" fontId="13" fillId="0" borderId="0" xfId="0" applyFont="1" applyAlignment="1">
      <alignment horizontal="left" vertical="top" wrapText="1"/>
    </xf>
    <xf numFmtId="0" fontId="11" fillId="0" borderId="0" xfId="3" applyFont="1" applyFill="1" applyAlignment="1">
      <alignment horizontal="left"/>
    </xf>
    <xf numFmtId="0" fontId="14" fillId="0" borderId="0" xfId="4" applyFont="1" applyAlignment="1">
      <alignment horizontal="left"/>
    </xf>
    <xf numFmtId="0" fontId="13" fillId="0" borderId="0" xfId="4" applyFont="1" applyAlignment="1">
      <alignment horizontal="left"/>
    </xf>
    <xf numFmtId="0" fontId="7" fillId="0" borderId="0" xfId="0" applyFont="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1" xfId="0" applyFont="1" applyFill="1" applyBorder="1" applyAlignment="1">
      <alignment horizontal="left" vertical="center"/>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114301</xdr:rowOff>
    </xdr:from>
    <xdr:ext cx="5495926" cy="895350"/>
    <xdr:pic>
      <xdr:nvPicPr>
        <xdr:cNvPr id="2" name="Picture 1">
          <a:extLst>
            <a:ext uri="{FF2B5EF4-FFF2-40B4-BE49-F238E27FC236}">
              <a16:creationId xmlns:a16="http://schemas.microsoft.com/office/drawing/2014/main" id="{AE313A41-B0A6-4700-BD44-1CF23C535A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14301"/>
          <a:ext cx="5495926"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F0868CD7-C12B-45AC-A60D-D12C4D5A0D43}"/>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showGridLines="0" workbookViewId="0">
      <selection activeCell="A28" sqref="A28"/>
    </sheetView>
  </sheetViews>
  <sheetFormatPr defaultColWidth="9.1796875" defaultRowHeight="16" x14ac:dyDescent="0.45"/>
  <cols>
    <col min="1" max="1" width="17.26953125" style="1" customWidth="1"/>
    <col min="2" max="2" width="20.7265625" style="1" customWidth="1"/>
    <col min="3" max="3" width="124.1796875" style="1" customWidth="1"/>
    <col min="4" max="16384" width="9.1796875" style="1"/>
  </cols>
  <sheetData>
    <row r="2" spans="1:11" x14ac:dyDescent="0.45">
      <c r="K2" s="2"/>
    </row>
    <row r="8" spans="1:11" ht="20.5" x14ac:dyDescent="0.45">
      <c r="A8" s="46" t="s">
        <v>107</v>
      </c>
      <c r="B8" s="46"/>
      <c r="C8" s="46"/>
    </row>
    <row r="9" spans="1:11" x14ac:dyDescent="0.45">
      <c r="A9" s="30"/>
      <c r="B9" s="30"/>
      <c r="C9" s="30"/>
    </row>
    <row r="10" spans="1:11" x14ac:dyDescent="0.45">
      <c r="A10" s="33" t="s">
        <v>106</v>
      </c>
      <c r="B10" s="35" t="s">
        <v>125</v>
      </c>
      <c r="C10" s="32"/>
    </row>
    <row r="11" spans="1:11" x14ac:dyDescent="0.45">
      <c r="A11" s="33"/>
      <c r="B11" s="36"/>
      <c r="C11" s="32"/>
    </row>
    <row r="12" spans="1:11" ht="58.5" customHeight="1" x14ac:dyDescent="0.45">
      <c r="A12" s="33" t="s">
        <v>93</v>
      </c>
      <c r="B12" s="47" t="s">
        <v>115</v>
      </c>
      <c r="C12" s="47"/>
    </row>
    <row r="13" spans="1:11" x14ac:dyDescent="0.45">
      <c r="A13" s="33"/>
      <c r="B13" s="37"/>
      <c r="C13" s="37"/>
    </row>
    <row r="14" spans="1:11" ht="36" customHeight="1" x14ac:dyDescent="0.45">
      <c r="A14" s="33" t="s">
        <v>101</v>
      </c>
      <c r="B14" s="48" t="s">
        <v>116</v>
      </c>
      <c r="C14" s="48"/>
    </row>
    <row r="15" spans="1:11" x14ac:dyDescent="0.45">
      <c r="A15" s="33"/>
      <c r="B15" s="37"/>
      <c r="C15" s="37"/>
    </row>
    <row r="16" spans="1:11" x14ac:dyDescent="0.45">
      <c r="A16" s="33" t="s">
        <v>94</v>
      </c>
      <c r="B16" s="38" t="s">
        <v>111</v>
      </c>
      <c r="C16" s="38"/>
    </row>
    <row r="17" spans="1:3" x14ac:dyDescent="0.45">
      <c r="A17" s="32"/>
      <c r="B17" s="38" t="s">
        <v>112</v>
      </c>
      <c r="C17" s="38"/>
    </row>
    <row r="18" spans="1:3" x14ac:dyDescent="0.45">
      <c r="A18" s="32"/>
      <c r="B18" s="38" t="s">
        <v>113</v>
      </c>
      <c r="C18" s="38"/>
    </row>
    <row r="19" spans="1:3" x14ac:dyDescent="0.45">
      <c r="A19" s="32"/>
      <c r="B19" s="31" t="s">
        <v>114</v>
      </c>
      <c r="C19" s="38"/>
    </row>
    <row r="20" spans="1:3" x14ac:dyDescent="0.45">
      <c r="A20" s="32"/>
      <c r="B20" s="49"/>
      <c r="C20" s="49"/>
    </row>
    <row r="21" spans="1:3" x14ac:dyDescent="0.45">
      <c r="A21" s="50" t="s">
        <v>95</v>
      </c>
      <c r="B21" s="50"/>
      <c r="C21" s="32"/>
    </row>
    <row r="22" spans="1:3" x14ac:dyDescent="0.45">
      <c r="A22" s="51" t="s">
        <v>96</v>
      </c>
      <c r="B22" s="51"/>
      <c r="C22" s="51"/>
    </row>
    <row r="23" spans="1:3" s="3" customFormat="1" x14ac:dyDescent="0.35">
      <c r="A23" s="44" t="s">
        <v>97</v>
      </c>
      <c r="B23" s="44"/>
      <c r="C23" s="33"/>
    </row>
    <row r="24" spans="1:3" s="3" customFormat="1" x14ac:dyDescent="0.35">
      <c r="A24" s="45" t="s">
        <v>98</v>
      </c>
      <c r="B24" s="45"/>
      <c r="C24" s="33"/>
    </row>
    <row r="25" spans="1:3" s="3" customFormat="1" x14ac:dyDescent="0.35">
      <c r="A25" s="44" t="s">
        <v>14</v>
      </c>
      <c r="B25" s="44"/>
      <c r="C25" s="33"/>
    </row>
    <row r="26" spans="1:3" s="3" customFormat="1" x14ac:dyDescent="0.35">
      <c r="A26" s="44" t="s">
        <v>99</v>
      </c>
      <c r="B26" s="44"/>
      <c r="C26" s="33"/>
    </row>
    <row r="27" spans="1:3" s="3" customFormat="1" x14ac:dyDescent="0.35">
      <c r="A27" s="34" t="s">
        <v>100</v>
      </c>
      <c r="B27" s="33"/>
      <c r="C27" s="33"/>
    </row>
    <row r="28" spans="1:3" x14ac:dyDescent="0.45">
      <c r="A28" s="32"/>
      <c r="B28" s="32"/>
      <c r="C28" s="32"/>
    </row>
    <row r="29" spans="1:3" x14ac:dyDescent="0.45">
      <c r="A29" s="32"/>
      <c r="B29" s="32"/>
      <c r="C29" s="32"/>
    </row>
    <row r="30" spans="1:3" ht="16.5" x14ac:dyDescent="0.45">
      <c r="A30" s="39"/>
      <c r="B30" s="39"/>
      <c r="C30" s="39"/>
    </row>
    <row r="34" spans="1:1" x14ac:dyDescent="0.45">
      <c r="A34" s="4"/>
    </row>
    <row r="35" spans="1:1" x14ac:dyDescent="0.45">
      <c r="A35" s="4"/>
    </row>
    <row r="36" spans="1:1" x14ac:dyDescent="0.45">
      <c r="A36" s="4"/>
    </row>
    <row r="37" spans="1:1" x14ac:dyDescent="0.45">
      <c r="A37" s="4"/>
    </row>
    <row r="38" spans="1:1" x14ac:dyDescent="0.45">
      <c r="A38" s="4"/>
    </row>
    <row r="39" spans="1:1" x14ac:dyDescent="0.45">
      <c r="A39" s="4"/>
    </row>
    <row r="40" spans="1:1" x14ac:dyDescent="0.45">
      <c r="A40" s="4"/>
    </row>
    <row r="41" spans="1:1" x14ac:dyDescent="0.45">
      <c r="A41" s="4"/>
    </row>
  </sheetData>
  <mergeCells count="10">
    <mergeCell ref="A23:B23"/>
    <mergeCell ref="A24:B24"/>
    <mergeCell ref="A25:B25"/>
    <mergeCell ref="A26:B26"/>
    <mergeCell ref="A8:C8"/>
    <mergeCell ref="B12:C12"/>
    <mergeCell ref="B14:C14"/>
    <mergeCell ref="B20:C20"/>
    <mergeCell ref="A21:B21"/>
    <mergeCell ref="A22:C22"/>
  </mergeCells>
  <hyperlinks>
    <hyperlink ref="B19" r:id="rId1" xr:uid="{00000000-0004-0000-0000-000000000000}"/>
    <hyperlink ref="A27" location="'Race | Ethnicity'!A1" display="Race | Ethnicity" xr:uid="{00000000-0004-0000-0000-000001000000}"/>
    <hyperlink ref="A26:B26" location="FPL!A1" display="FPL" xr:uid="{00000000-0004-0000-0000-000003000000}"/>
    <hyperlink ref="A25:B25" location="County!A1" display="County" xr:uid="{00000000-0004-0000-0000-000004000000}"/>
    <hyperlink ref="A24:B24" location="RCCO!A1" display="RCCO" xr:uid="{00000000-0004-0000-0000-000005000000}"/>
    <hyperlink ref="A23:B23" location="'State of Colorado'!A1" display="State of Colorado" xr:uid="{00000000-0004-0000-0000-000006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showGridLines="0" tabSelected="1" workbookViewId="0">
      <selection activeCell="C34" sqref="C34"/>
    </sheetView>
  </sheetViews>
  <sheetFormatPr defaultColWidth="9.1796875" defaultRowHeight="16" x14ac:dyDescent="0.35"/>
  <cols>
    <col min="1" max="1" width="43.54296875" style="6" customWidth="1"/>
    <col min="2" max="6" width="29.7265625" style="6" customWidth="1"/>
    <col min="7" max="16384" width="9.1796875" style="6"/>
  </cols>
  <sheetData>
    <row r="1" spans="1:6" x14ac:dyDescent="0.35">
      <c r="A1" s="52" t="s">
        <v>103</v>
      </c>
      <c r="B1" s="52"/>
      <c r="C1" s="52"/>
      <c r="D1" s="52"/>
      <c r="E1" s="52"/>
      <c r="F1" s="5"/>
    </row>
    <row r="2" spans="1:6" x14ac:dyDescent="0.35">
      <c r="A2" s="7"/>
      <c r="B2" s="8" t="s">
        <v>6</v>
      </c>
      <c r="C2" s="8" t="s">
        <v>7</v>
      </c>
      <c r="D2" s="8" t="s">
        <v>105</v>
      </c>
      <c r="E2" s="9" t="s">
        <v>86</v>
      </c>
      <c r="F2" s="9" t="s">
        <v>22</v>
      </c>
    </row>
    <row r="3" spans="1:6" x14ac:dyDescent="0.35">
      <c r="A3" s="10" t="s">
        <v>8</v>
      </c>
      <c r="B3" s="11">
        <f>C3+D3</f>
        <v>727436.5</v>
      </c>
      <c r="C3" s="11">
        <v>652650.5</v>
      </c>
      <c r="D3" s="11">
        <v>74786.000000000015</v>
      </c>
      <c r="E3" s="12">
        <f>D3/B3</f>
        <v>0.1028075990137971</v>
      </c>
      <c r="F3" s="12">
        <f>D3/D5</f>
        <v>0.37667084289663061</v>
      </c>
    </row>
    <row r="4" spans="1:6" x14ac:dyDescent="0.35">
      <c r="A4" s="10" t="s">
        <v>1</v>
      </c>
      <c r="B4" s="11">
        <f>C4+D4</f>
        <v>219423.7013230155</v>
      </c>
      <c r="C4" s="41">
        <v>95665</v>
      </c>
      <c r="D4" s="41">
        <v>123758.70132301548</v>
      </c>
      <c r="E4" s="12">
        <f>D4/B4</f>
        <v>0.56401701628772205</v>
      </c>
      <c r="F4" s="12">
        <f>D4/D5</f>
        <v>0.62332915710336945</v>
      </c>
    </row>
    <row r="5" spans="1:6" x14ac:dyDescent="0.35">
      <c r="A5" s="10" t="s">
        <v>9</v>
      </c>
      <c r="B5" s="11">
        <f>SUM(B3:B4)</f>
        <v>946860.2013230155</v>
      </c>
      <c r="C5" s="11">
        <f>SUM(C3:C4)</f>
        <v>748315.5</v>
      </c>
      <c r="D5" s="11">
        <f>SUM(D3:D4)</f>
        <v>198544.7013230155</v>
      </c>
      <c r="E5" s="12">
        <f>D5/B5</f>
        <v>0.20968745021239224</v>
      </c>
      <c r="F5" s="12">
        <f>SUM(F3:F4)</f>
        <v>1</v>
      </c>
    </row>
    <row r="6" spans="1:6" x14ac:dyDescent="0.35">
      <c r="A6" s="14"/>
      <c r="B6" s="14"/>
      <c r="C6" s="14"/>
      <c r="D6" s="15"/>
      <c r="E6" s="14"/>
      <c r="F6" s="14"/>
    </row>
    <row r="7" spans="1:6" x14ac:dyDescent="0.35">
      <c r="A7" s="14"/>
      <c r="B7" s="14"/>
      <c r="C7" s="14"/>
      <c r="D7" s="16"/>
      <c r="E7" s="14"/>
      <c r="F7" s="14"/>
    </row>
    <row r="8" spans="1:6" x14ac:dyDescent="0.35">
      <c r="A8" s="14"/>
      <c r="B8" s="14"/>
      <c r="C8" s="14"/>
      <c r="D8" s="14"/>
      <c r="E8" s="14"/>
      <c r="F8" s="14"/>
    </row>
    <row r="9" spans="1:6" x14ac:dyDescent="0.35">
      <c r="A9" s="14"/>
      <c r="B9" s="14"/>
      <c r="C9" s="14"/>
      <c r="D9" s="14"/>
      <c r="E9" s="14"/>
      <c r="F9" s="14"/>
    </row>
    <row r="13" spans="1:6" x14ac:dyDescent="0.35">
      <c r="B13" s="17"/>
      <c r="C13" s="17"/>
      <c r="D13" s="17"/>
      <c r="E13" s="18"/>
      <c r="F13" s="18"/>
    </row>
    <row r="14" spans="1:6" x14ac:dyDescent="0.35">
      <c r="B14" s="17"/>
      <c r="C14" s="17"/>
      <c r="D14" s="17"/>
      <c r="E14" s="18"/>
      <c r="F14" s="18"/>
    </row>
    <row r="15" spans="1:6" x14ac:dyDescent="0.35">
      <c r="B15" s="17"/>
      <c r="C15" s="17"/>
      <c r="D15" s="17"/>
      <c r="E15" s="18"/>
      <c r="F15" s="18"/>
    </row>
    <row r="16" spans="1:6" ht="16.5" customHeight="1" x14ac:dyDescent="0.35">
      <c r="B16" s="17"/>
      <c r="C16" s="17"/>
      <c r="D16" s="17"/>
      <c r="E16" s="18"/>
      <c r="F16" s="18"/>
    </row>
    <row r="17" spans="2:4" x14ac:dyDescent="0.35">
      <c r="D17" s="19"/>
    </row>
    <row r="19" spans="2:4" x14ac:dyDescent="0.35">
      <c r="B19" s="20"/>
      <c r="C19" s="20"/>
      <c r="D19" s="20"/>
    </row>
    <row r="20" spans="2:4" x14ac:dyDescent="0.35">
      <c r="B20" s="20"/>
      <c r="C20" s="20"/>
      <c r="D20" s="20"/>
    </row>
    <row r="21" spans="2:4" x14ac:dyDescent="0.35">
      <c r="B21" s="20"/>
      <c r="C21" s="20"/>
      <c r="D21" s="20"/>
    </row>
    <row r="22" spans="2:4" x14ac:dyDescent="0.35">
      <c r="B22" s="20"/>
      <c r="C22" s="20"/>
      <c r="D22" s="20"/>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showGridLines="0" workbookViewId="0">
      <pane ySplit="2" topLeftCell="A3" activePane="bottomLeft" state="frozen"/>
      <selection activeCell="A28" sqref="A28"/>
      <selection pane="bottomLeft" activeCell="D13" sqref="D13"/>
    </sheetView>
  </sheetViews>
  <sheetFormatPr defaultColWidth="9.1796875" defaultRowHeight="16" x14ac:dyDescent="0.35"/>
  <cols>
    <col min="1" max="1" width="43.54296875" style="6" customWidth="1"/>
    <col min="2" max="4" width="29.7265625" style="6" customWidth="1"/>
    <col min="5" max="6" width="29.7265625" style="26" customWidth="1"/>
    <col min="7" max="16384" width="9.1796875" style="6"/>
  </cols>
  <sheetData>
    <row r="1" spans="1:6" x14ac:dyDescent="0.35">
      <c r="A1" s="21" t="s">
        <v>117</v>
      </c>
      <c r="B1" s="22"/>
      <c r="C1" s="22"/>
      <c r="D1" s="22"/>
      <c r="E1" s="5"/>
      <c r="F1" s="5"/>
    </row>
    <row r="2" spans="1:6" x14ac:dyDescent="0.35">
      <c r="A2" s="28" t="s">
        <v>13</v>
      </c>
      <c r="B2" s="8" t="s">
        <v>6</v>
      </c>
      <c r="C2" s="8" t="s">
        <v>7</v>
      </c>
      <c r="D2" s="8" t="s">
        <v>105</v>
      </c>
      <c r="E2" s="9" t="s">
        <v>86</v>
      </c>
      <c r="F2" s="9" t="s">
        <v>22</v>
      </c>
    </row>
    <row r="3" spans="1:6" x14ac:dyDescent="0.35">
      <c r="A3" s="56" t="s">
        <v>8</v>
      </c>
      <c r="B3" s="56"/>
      <c r="C3" s="56"/>
      <c r="D3" s="56"/>
      <c r="E3" s="56"/>
      <c r="F3" s="29"/>
    </row>
    <row r="4" spans="1:6" x14ac:dyDescent="0.35">
      <c r="A4" s="24" t="s">
        <v>118</v>
      </c>
      <c r="B4" s="11">
        <f>C4+D4</f>
        <v>116187.66666666667</v>
      </c>
      <c r="C4" s="11">
        <v>103125.66666666667</v>
      </c>
      <c r="D4" s="11">
        <v>13061.999999999998</v>
      </c>
      <c r="E4" s="12">
        <f>D4/B4</f>
        <v>0.11242157084945904</v>
      </c>
      <c r="F4" s="12">
        <f>D4/$D$11</f>
        <v>0.17465835851629979</v>
      </c>
    </row>
    <row r="5" spans="1:6" x14ac:dyDescent="0.35">
      <c r="A5" s="24" t="s">
        <v>119</v>
      </c>
      <c r="B5" s="11">
        <f t="shared" ref="B5:B11" si="0">C5+D5</f>
        <v>45910.837872592485</v>
      </c>
      <c r="C5" s="11">
        <v>40256</v>
      </c>
      <c r="D5" s="11">
        <v>5654.8378725924831</v>
      </c>
      <c r="E5" s="12">
        <f t="shared" ref="E5:E11" si="1">D5/B5</f>
        <v>0.12316999938631629</v>
      </c>
      <c r="F5" s="12">
        <f t="shared" ref="F5:F11" si="2">D5/$D$11</f>
        <v>7.5613589075394894E-2</v>
      </c>
    </row>
    <row r="6" spans="1:6" x14ac:dyDescent="0.35">
      <c r="A6" s="24" t="s">
        <v>120</v>
      </c>
      <c r="B6" s="11">
        <f t="shared" si="0"/>
        <v>156587.12913933306</v>
      </c>
      <c r="C6" s="11">
        <v>139792.66666666666</v>
      </c>
      <c r="D6" s="11">
        <v>16794.462472666397</v>
      </c>
      <c r="E6" s="12">
        <f t="shared" si="1"/>
        <v>0.10725314759249777</v>
      </c>
      <c r="F6" s="12">
        <f t="shared" si="2"/>
        <v>0.224566930610895</v>
      </c>
    </row>
    <row r="7" spans="1:6" x14ac:dyDescent="0.35">
      <c r="A7" s="24" t="s">
        <v>121</v>
      </c>
      <c r="B7" s="11">
        <f t="shared" si="0"/>
        <v>82225.610836359308</v>
      </c>
      <c r="C7" s="11">
        <v>74763.25</v>
      </c>
      <c r="D7" s="11">
        <v>7462.3608363593039</v>
      </c>
      <c r="E7" s="12">
        <f t="shared" si="1"/>
        <v>9.0754702342199275E-2</v>
      </c>
      <c r="F7" s="12">
        <f t="shared" si="2"/>
        <v>9.978285824030303E-2</v>
      </c>
    </row>
    <row r="8" spans="1:6" x14ac:dyDescent="0.35">
      <c r="A8" s="24" t="s">
        <v>122</v>
      </c>
      <c r="B8" s="11">
        <f t="shared" si="0"/>
        <v>116896.39024263555</v>
      </c>
      <c r="C8" s="11">
        <v>106506.33333333333</v>
      </c>
      <c r="D8" s="11">
        <v>10390.05690930222</v>
      </c>
      <c r="E8" s="12">
        <f t="shared" si="1"/>
        <v>8.8882615517349495E-2</v>
      </c>
      <c r="F8" s="12">
        <f t="shared" si="2"/>
        <v>0.13893050717115796</v>
      </c>
    </row>
    <row r="9" spans="1:6" x14ac:dyDescent="0.35">
      <c r="A9" s="24" t="s">
        <v>123</v>
      </c>
      <c r="B9" s="11">
        <f t="shared" si="0"/>
        <v>93761.138465508833</v>
      </c>
      <c r="C9" s="11">
        <v>82671</v>
      </c>
      <c r="D9" s="11">
        <v>11090.13846550883</v>
      </c>
      <c r="E9" s="12">
        <f t="shared" si="1"/>
        <v>0.11828075732664521</v>
      </c>
      <c r="F9" s="12">
        <f t="shared" si="2"/>
        <v>0.14829163834820458</v>
      </c>
    </row>
    <row r="10" spans="1:6" x14ac:dyDescent="0.35">
      <c r="A10" s="24" t="s">
        <v>124</v>
      </c>
      <c r="B10" s="11">
        <f t="shared" si="0"/>
        <v>115343.64344357076</v>
      </c>
      <c r="C10" s="11">
        <v>105011.5</v>
      </c>
      <c r="D10" s="11">
        <v>10332.143443570765</v>
      </c>
      <c r="E10" s="12">
        <f t="shared" si="1"/>
        <v>8.9577051106639702E-2</v>
      </c>
      <c r="F10" s="12">
        <f>D10/$D$11</f>
        <v>0.13815611803774455</v>
      </c>
    </row>
    <row r="11" spans="1:6" x14ac:dyDescent="0.35">
      <c r="A11" s="24" t="s">
        <v>9</v>
      </c>
      <c r="B11" s="11">
        <f t="shared" si="0"/>
        <v>727436.5</v>
      </c>
      <c r="C11" s="11">
        <f>'State of Colorado'!C3</f>
        <v>652650.5</v>
      </c>
      <c r="D11" s="11">
        <f>'State of Colorado'!D3</f>
        <v>74786.000000000015</v>
      </c>
      <c r="E11" s="12">
        <f t="shared" si="1"/>
        <v>0.1028075990137971</v>
      </c>
      <c r="F11" s="12">
        <f t="shared" si="2"/>
        <v>1</v>
      </c>
    </row>
    <row r="12" spans="1:6" x14ac:dyDescent="0.35">
      <c r="A12" s="53" t="s">
        <v>1</v>
      </c>
      <c r="B12" s="54"/>
      <c r="C12" s="54"/>
      <c r="D12" s="54"/>
      <c r="E12" s="54"/>
      <c r="F12" s="55"/>
    </row>
    <row r="13" spans="1:6" x14ac:dyDescent="0.35">
      <c r="A13" s="24" t="s">
        <v>118</v>
      </c>
      <c r="B13" s="11">
        <f>C13+D13</f>
        <v>49560.120569146282</v>
      </c>
      <c r="C13" s="13">
        <v>25244</v>
      </c>
      <c r="D13" s="13">
        <v>24316.120569146278</v>
      </c>
      <c r="E13" s="12">
        <f>D13/B13</f>
        <v>0.49063885014606506</v>
      </c>
      <c r="F13" s="12">
        <f>D13/$D$20</f>
        <v>0.19648008834288078</v>
      </c>
    </row>
    <row r="14" spans="1:6" x14ac:dyDescent="0.35">
      <c r="A14" s="24" t="s">
        <v>119</v>
      </c>
      <c r="B14" s="11">
        <f t="shared" ref="B14:B20" si="3">C14+D14</f>
        <v>13508.075145387364</v>
      </c>
      <c r="C14" s="13">
        <v>4988</v>
      </c>
      <c r="D14" s="13">
        <v>8520.0751453873636</v>
      </c>
      <c r="E14" s="12">
        <f t="shared" ref="E14:E20" si="4">D14/B14</f>
        <v>0.63073939504228593</v>
      </c>
      <c r="F14" s="12">
        <f t="shared" ref="F14:F20" si="5">D14/$D$20</f>
        <v>6.8844251388430491E-2</v>
      </c>
    </row>
    <row r="15" spans="1:6" x14ac:dyDescent="0.35">
      <c r="A15" s="24" t="s">
        <v>120</v>
      </c>
      <c r="B15" s="11">
        <f t="shared" si="3"/>
        <v>47147.382303495848</v>
      </c>
      <c r="C15" s="13">
        <v>20945</v>
      </c>
      <c r="D15" s="13">
        <v>26202.382303495848</v>
      </c>
      <c r="E15" s="12">
        <f t="shared" si="4"/>
        <v>0.55575476353759334</v>
      </c>
      <c r="F15" s="12">
        <f t="shared" si="5"/>
        <v>0.2117215357254478</v>
      </c>
    </row>
    <row r="16" spans="1:6" x14ac:dyDescent="0.35">
      <c r="A16" s="24" t="s">
        <v>121</v>
      </c>
      <c r="B16" s="11">
        <f t="shared" si="3"/>
        <v>16742.024386030258</v>
      </c>
      <c r="C16" s="13">
        <v>5327</v>
      </c>
      <c r="D16" s="13">
        <v>11415.02438603026</v>
      </c>
      <c r="E16" s="12">
        <f t="shared" si="4"/>
        <v>0.68181864527416947</v>
      </c>
      <c r="F16" s="12">
        <f t="shared" si="5"/>
        <v>9.2236135835302283E-2</v>
      </c>
    </row>
    <row r="17" spans="1:6" x14ac:dyDescent="0.35">
      <c r="A17" s="24" t="s">
        <v>122</v>
      </c>
      <c r="B17" s="11">
        <f t="shared" si="3"/>
        <v>29452.080090823027</v>
      </c>
      <c r="C17" s="13">
        <v>11602</v>
      </c>
      <c r="D17" s="13">
        <v>17850.080090823027</v>
      </c>
      <c r="E17" s="12">
        <f t="shared" si="4"/>
        <v>0.60607196625086368</v>
      </c>
      <c r="F17" s="12">
        <f t="shared" si="5"/>
        <v>0.14423292988695444</v>
      </c>
    </row>
    <row r="18" spans="1:6" x14ac:dyDescent="0.35">
      <c r="A18" s="24" t="s">
        <v>123</v>
      </c>
      <c r="B18" s="11">
        <f t="shared" si="3"/>
        <v>36917.845819426235</v>
      </c>
      <c r="C18" s="13">
        <v>19600</v>
      </c>
      <c r="D18" s="13">
        <v>17317.845819426231</v>
      </c>
      <c r="E18" s="12">
        <f t="shared" si="4"/>
        <v>0.46909144981350864</v>
      </c>
      <c r="F18" s="12">
        <f t="shared" si="5"/>
        <v>0.13993234927559489</v>
      </c>
    </row>
    <row r="19" spans="1:6" x14ac:dyDescent="0.35">
      <c r="A19" s="24" t="s">
        <v>124</v>
      </c>
      <c r="B19" s="11">
        <f t="shared" si="3"/>
        <v>26096.173008706472</v>
      </c>
      <c r="C19" s="13">
        <v>7959</v>
      </c>
      <c r="D19" s="13">
        <v>18137.173008706472</v>
      </c>
      <c r="E19" s="12">
        <f t="shared" si="4"/>
        <v>0.69501275158834064</v>
      </c>
      <c r="F19" s="12">
        <f t="shared" si="5"/>
        <v>0.14655270954538926</v>
      </c>
    </row>
    <row r="20" spans="1:6" x14ac:dyDescent="0.35">
      <c r="A20" s="24" t="s">
        <v>9</v>
      </c>
      <c r="B20" s="11">
        <f t="shared" si="3"/>
        <v>219423.7013230155</v>
      </c>
      <c r="C20" s="11">
        <f>'State of Colorado'!C4</f>
        <v>95665</v>
      </c>
      <c r="D20" s="11">
        <f>'State of Colorado'!D4</f>
        <v>123758.70132301548</v>
      </c>
      <c r="E20" s="12">
        <f t="shared" si="4"/>
        <v>0.56401701628772205</v>
      </c>
      <c r="F20" s="12">
        <f t="shared" si="5"/>
        <v>1</v>
      </c>
    </row>
    <row r="21" spans="1:6" x14ac:dyDescent="0.35">
      <c r="A21" s="53" t="s">
        <v>12</v>
      </c>
      <c r="B21" s="54"/>
      <c r="C21" s="54"/>
      <c r="D21" s="54"/>
      <c r="E21" s="54"/>
      <c r="F21" s="55"/>
    </row>
    <row r="22" spans="1:6" x14ac:dyDescent="0.35">
      <c r="A22" s="24" t="s">
        <v>118</v>
      </c>
      <c r="B22" s="11">
        <f>C22+D22</f>
        <v>165747.78723581295</v>
      </c>
      <c r="C22" s="41">
        <f>C4+C13</f>
        <v>128369.66666666667</v>
      </c>
      <c r="D22" s="11">
        <f t="shared" ref="D22:D28" si="6">D4+D13</f>
        <v>37378.120569146275</v>
      </c>
      <c r="E22" s="12">
        <f>D22/B22</f>
        <v>0.22551203362955075</v>
      </c>
      <c r="F22" s="12">
        <f>D22/$D$29</f>
        <v>0.18826047897563997</v>
      </c>
    </row>
    <row r="23" spans="1:6" x14ac:dyDescent="0.35">
      <c r="A23" s="24" t="s">
        <v>119</v>
      </c>
      <c r="B23" s="11">
        <f t="shared" ref="B23:B29" si="7">C23+D23</f>
        <v>59418.913017979845</v>
      </c>
      <c r="C23" s="11">
        <f>C5+C14</f>
        <v>45244</v>
      </c>
      <c r="D23" s="11">
        <f t="shared" si="6"/>
        <v>14174.913017979847</v>
      </c>
      <c r="E23" s="12">
        <f t="shared" ref="E23:E29" si="8">D23/B23</f>
        <v>0.23855894189263599</v>
      </c>
      <c r="F23" s="12">
        <f t="shared" ref="F23:F29" si="9">D23/$D$29</f>
        <v>7.1394063520831302E-2</v>
      </c>
    </row>
    <row r="24" spans="1:6" x14ac:dyDescent="0.35">
      <c r="A24" s="24" t="s">
        <v>120</v>
      </c>
      <c r="B24" s="11">
        <f t="shared" si="7"/>
        <v>203734.51144282889</v>
      </c>
      <c r="C24" s="11">
        <f t="shared" ref="C24:C29" si="10">C6+C15</f>
        <v>160737.66666666666</v>
      </c>
      <c r="D24" s="11">
        <f t="shared" si="6"/>
        <v>42996.844776162245</v>
      </c>
      <c r="E24" s="12">
        <f t="shared" si="8"/>
        <v>0.21104350201476707</v>
      </c>
      <c r="F24" s="12">
        <f t="shared" si="9"/>
        <v>0.21656002144428926</v>
      </c>
    </row>
    <row r="25" spans="1:6" x14ac:dyDescent="0.35">
      <c r="A25" s="24" t="s">
        <v>121</v>
      </c>
      <c r="B25" s="11">
        <f t="shared" si="7"/>
        <v>98967.635222389566</v>
      </c>
      <c r="C25" s="11">
        <f t="shared" si="10"/>
        <v>80090.25</v>
      </c>
      <c r="D25" s="11">
        <f t="shared" si="6"/>
        <v>18877.385222389563</v>
      </c>
      <c r="E25" s="12">
        <f t="shared" si="8"/>
        <v>0.19074301593617252</v>
      </c>
      <c r="F25" s="12">
        <f t="shared" si="9"/>
        <v>9.50787661247008E-2</v>
      </c>
    </row>
    <row r="26" spans="1:6" x14ac:dyDescent="0.35">
      <c r="A26" s="24" t="s">
        <v>122</v>
      </c>
      <c r="B26" s="11">
        <f t="shared" si="7"/>
        <v>146348.47033345856</v>
      </c>
      <c r="C26" s="11">
        <f t="shared" si="10"/>
        <v>118108.33333333333</v>
      </c>
      <c r="D26" s="11">
        <f t="shared" si="6"/>
        <v>28240.137000125247</v>
      </c>
      <c r="E26" s="12">
        <f t="shared" si="8"/>
        <v>0.19296503021712086</v>
      </c>
      <c r="F26" s="12">
        <f t="shared" si="9"/>
        <v>0.14223566185320113</v>
      </c>
    </row>
    <row r="27" spans="1:6" x14ac:dyDescent="0.35">
      <c r="A27" s="24" t="s">
        <v>123</v>
      </c>
      <c r="B27" s="11">
        <f t="shared" si="7"/>
        <v>130678.98428493505</v>
      </c>
      <c r="C27" s="11">
        <f t="shared" si="10"/>
        <v>102271</v>
      </c>
      <c r="D27" s="11">
        <f t="shared" si="6"/>
        <v>28407.984284935061</v>
      </c>
      <c r="E27" s="12">
        <f t="shared" si="8"/>
        <v>0.21738755041892374</v>
      </c>
      <c r="F27" s="12">
        <f t="shared" si="9"/>
        <v>0.14308104973659139</v>
      </c>
    </row>
    <row r="28" spans="1:6" x14ac:dyDescent="0.35">
      <c r="A28" s="24" t="s">
        <v>124</v>
      </c>
      <c r="B28" s="11">
        <f t="shared" si="7"/>
        <v>141439.81645227724</v>
      </c>
      <c r="C28" s="11">
        <f t="shared" si="10"/>
        <v>112970.5</v>
      </c>
      <c r="D28" s="11">
        <f t="shared" si="6"/>
        <v>28469.316452277235</v>
      </c>
      <c r="E28" s="12">
        <f t="shared" si="8"/>
        <v>0.20128219313606771</v>
      </c>
      <c r="F28" s="12">
        <f t="shared" si="9"/>
        <v>0.14338995834474602</v>
      </c>
    </row>
    <row r="29" spans="1:6" x14ac:dyDescent="0.35">
      <c r="A29" s="24" t="s">
        <v>9</v>
      </c>
      <c r="B29" s="11">
        <f t="shared" si="7"/>
        <v>946860.2013230155</v>
      </c>
      <c r="C29" s="11">
        <f t="shared" si="10"/>
        <v>748315.5</v>
      </c>
      <c r="D29" s="11">
        <f t="shared" ref="D29" si="11">D11+D20</f>
        <v>198544.7013230155</v>
      </c>
      <c r="E29" s="12">
        <f t="shared" si="8"/>
        <v>0.20968745021239224</v>
      </c>
      <c r="F29" s="12">
        <f t="shared" si="9"/>
        <v>1</v>
      </c>
    </row>
  </sheetData>
  <mergeCells count="3">
    <mergeCell ref="A12:F12"/>
    <mergeCell ref="A21:F21"/>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0"/>
  <sheetViews>
    <sheetView showGridLines="0" workbookViewId="0">
      <pane ySplit="2" topLeftCell="A179" activePane="bottomLeft" state="frozen"/>
      <selection activeCell="A28" sqref="A28"/>
      <selection pane="bottomLeft" activeCell="F184" sqref="F184"/>
    </sheetView>
  </sheetViews>
  <sheetFormatPr defaultColWidth="9.1796875" defaultRowHeight="16" x14ac:dyDescent="0.35"/>
  <cols>
    <col min="1" max="1" width="43.54296875" style="6" customWidth="1"/>
    <col min="2" max="4" width="29.7265625" style="17" customWidth="1"/>
    <col min="5" max="6" width="29.7265625" style="26" customWidth="1"/>
    <col min="7" max="16384" width="9.1796875" style="6"/>
  </cols>
  <sheetData>
    <row r="1" spans="1:6" x14ac:dyDescent="0.35">
      <c r="A1" s="21" t="s">
        <v>104</v>
      </c>
      <c r="B1" s="22"/>
      <c r="C1" s="22"/>
      <c r="D1" s="22"/>
      <c r="E1" s="5"/>
      <c r="F1" s="5"/>
    </row>
    <row r="2" spans="1:6" x14ac:dyDescent="0.35">
      <c r="A2" s="23" t="s">
        <v>14</v>
      </c>
      <c r="B2" s="8" t="s">
        <v>6</v>
      </c>
      <c r="C2" s="8" t="s">
        <v>7</v>
      </c>
      <c r="D2" s="8" t="s">
        <v>105</v>
      </c>
      <c r="E2" s="9" t="s">
        <v>86</v>
      </c>
      <c r="F2" s="9" t="s">
        <v>22</v>
      </c>
    </row>
    <row r="3" spans="1:6" x14ac:dyDescent="0.35">
      <c r="A3" s="56" t="s">
        <v>8</v>
      </c>
      <c r="B3" s="56"/>
      <c r="C3" s="56"/>
      <c r="D3" s="56"/>
      <c r="E3" s="56"/>
      <c r="F3" s="56"/>
    </row>
    <row r="4" spans="1:6" x14ac:dyDescent="0.35">
      <c r="A4" s="24" t="s">
        <v>10</v>
      </c>
      <c r="B4" s="11">
        <f>C4+D4</f>
        <v>66819.410070009049</v>
      </c>
      <c r="C4" s="11">
        <v>60584.916666666664</v>
      </c>
      <c r="D4" s="11">
        <v>6234.4934033423797</v>
      </c>
      <c r="E4" s="12">
        <f>D4/B4</f>
        <v>9.33036283440737E-2</v>
      </c>
      <c r="F4" s="12">
        <f>D4/$D$68</f>
        <v>8.33644452617118E-2</v>
      </c>
    </row>
    <row r="5" spans="1:6" x14ac:dyDescent="0.35">
      <c r="A5" s="24" t="s">
        <v>24</v>
      </c>
      <c r="B5" s="11">
        <f t="shared" ref="B5:B68" si="0">C5+D5</f>
        <v>4331.6775399896287</v>
      </c>
      <c r="C5" s="11">
        <v>3963.25</v>
      </c>
      <c r="D5" s="11">
        <v>368.4275399896286</v>
      </c>
      <c r="E5" s="12">
        <f t="shared" ref="E5:E68" si="1">D5/B5</f>
        <v>8.5054239746227903E-2</v>
      </c>
      <c r="F5" s="12">
        <f t="shared" ref="F5:F68" si="2">D5/$D$68</f>
        <v>4.9264239294738122E-3</v>
      </c>
    </row>
    <row r="6" spans="1:6" x14ac:dyDescent="0.35">
      <c r="A6" s="24" t="s">
        <v>11</v>
      </c>
      <c r="B6" s="11">
        <f t="shared" si="0"/>
        <v>72702.927315003675</v>
      </c>
      <c r="C6" s="11">
        <v>64029</v>
      </c>
      <c r="D6" s="11">
        <v>8673.9273150036679</v>
      </c>
      <c r="E6" s="12">
        <f t="shared" si="1"/>
        <v>0.11930643834218259</v>
      </c>
      <c r="F6" s="12">
        <f t="shared" si="2"/>
        <v>0.1159833032252516</v>
      </c>
    </row>
    <row r="7" spans="1:6" x14ac:dyDescent="0.35">
      <c r="A7" s="24" t="s">
        <v>25</v>
      </c>
      <c r="B7" s="11">
        <f t="shared" si="0"/>
        <v>1937.1584494313283</v>
      </c>
      <c r="C7" s="11">
        <v>1779</v>
      </c>
      <c r="D7" s="11">
        <v>158.15844943132836</v>
      </c>
      <c r="E7" s="12">
        <f t="shared" si="1"/>
        <v>8.1644560091487253E-2</v>
      </c>
      <c r="F7" s="12">
        <f t="shared" si="2"/>
        <v>2.1148135938722267E-3</v>
      </c>
    </row>
    <row r="8" spans="1:6" x14ac:dyDescent="0.35">
      <c r="A8" s="24" t="s">
        <v>26</v>
      </c>
      <c r="B8" s="11">
        <f t="shared" si="0"/>
        <v>750.35956759344208</v>
      </c>
      <c r="C8" s="11">
        <v>660</v>
      </c>
      <c r="D8" s="11">
        <v>90.359567593442094</v>
      </c>
      <c r="E8" s="12">
        <f t="shared" si="1"/>
        <v>0.12042169047466653</v>
      </c>
      <c r="F8" s="12">
        <f t="shared" si="2"/>
        <v>1.2082417510422014E-3</v>
      </c>
    </row>
    <row r="9" spans="1:6" x14ac:dyDescent="0.35">
      <c r="A9" s="24" t="s">
        <v>27</v>
      </c>
      <c r="B9" s="11">
        <f t="shared" si="0"/>
        <v>1069.7703096646408</v>
      </c>
      <c r="C9" s="11">
        <v>978.58333333333337</v>
      </c>
      <c r="D9" s="11">
        <v>91.186976331307349</v>
      </c>
      <c r="E9" s="12">
        <f t="shared" si="1"/>
        <v>8.5239771105531326E-2</v>
      </c>
      <c r="F9" s="12">
        <f t="shared" si="2"/>
        <v>1.2193054359279454E-3</v>
      </c>
    </row>
    <row r="10" spans="1:6" x14ac:dyDescent="0.35">
      <c r="A10" s="24" t="s">
        <v>28</v>
      </c>
      <c r="B10" s="11">
        <f t="shared" si="0"/>
        <v>31694.56172425265</v>
      </c>
      <c r="C10" s="11">
        <v>28164.5</v>
      </c>
      <c r="D10" s="11">
        <v>3530.0617242526487</v>
      </c>
      <c r="E10" s="12">
        <f t="shared" si="1"/>
        <v>0.11137752132257593</v>
      </c>
      <c r="F10" s="12">
        <f t="shared" si="2"/>
        <v>4.7202173190873262E-2</v>
      </c>
    </row>
    <row r="11" spans="1:6" x14ac:dyDescent="0.35">
      <c r="A11" s="24" t="s">
        <v>29</v>
      </c>
      <c r="B11" s="11">
        <f t="shared" si="0"/>
        <v>3833.7935320584947</v>
      </c>
      <c r="C11" s="11">
        <v>3428.75</v>
      </c>
      <c r="D11" s="11">
        <v>405.04353205849475</v>
      </c>
      <c r="E11" s="12">
        <f t="shared" si="1"/>
        <v>0.10565084652355106</v>
      </c>
      <c r="F11" s="12">
        <f t="shared" si="2"/>
        <v>5.4160341783020174E-3</v>
      </c>
    </row>
    <row r="12" spans="1:6" x14ac:dyDescent="0.35">
      <c r="A12" s="24" t="s">
        <v>30</v>
      </c>
      <c r="B12" s="11">
        <f t="shared" si="0"/>
        <v>2609.1049664662351</v>
      </c>
      <c r="C12" s="11">
        <v>2336.4166666666665</v>
      </c>
      <c r="D12" s="11">
        <v>272.68829979956831</v>
      </c>
      <c r="E12" s="12">
        <f t="shared" si="1"/>
        <v>0.10451411625991293</v>
      </c>
      <c r="F12" s="12">
        <f t="shared" si="2"/>
        <v>3.6462479581682167E-3</v>
      </c>
    </row>
    <row r="13" spans="1:6" x14ac:dyDescent="0.35">
      <c r="A13" s="24" t="s">
        <v>31</v>
      </c>
      <c r="B13" s="11">
        <f t="shared" si="0"/>
        <v>262.42744348529726</v>
      </c>
      <c r="C13" s="11">
        <v>236.66666666666666</v>
      </c>
      <c r="D13" s="11">
        <v>25.7607768186306</v>
      </c>
      <c r="E13" s="12">
        <f t="shared" si="1"/>
        <v>9.8163425579664537E-2</v>
      </c>
      <c r="F13" s="12">
        <f t="shared" si="2"/>
        <v>3.4445988311489575E-4</v>
      </c>
    </row>
    <row r="14" spans="1:6" x14ac:dyDescent="0.35">
      <c r="A14" s="24" t="s">
        <v>79</v>
      </c>
      <c r="B14" s="11">
        <f t="shared" si="0"/>
        <v>952.01377454084866</v>
      </c>
      <c r="C14" s="11">
        <v>905.25</v>
      </c>
      <c r="D14" s="11">
        <v>46.763774540848637</v>
      </c>
      <c r="E14" s="12">
        <f t="shared" si="1"/>
        <v>4.9120901179610099E-2</v>
      </c>
      <c r="F14" s="12">
        <f t="shared" si="2"/>
        <v>6.2530118659707198E-4</v>
      </c>
    </row>
    <row r="15" spans="1:6" x14ac:dyDescent="0.35">
      <c r="A15" s="24" t="s">
        <v>32</v>
      </c>
      <c r="B15" s="11">
        <f t="shared" si="0"/>
        <v>1811.273299028016</v>
      </c>
      <c r="C15" s="11">
        <v>1614.3333333333333</v>
      </c>
      <c r="D15" s="11">
        <v>196.93996569468268</v>
      </c>
      <c r="E15" s="12">
        <f t="shared" si="1"/>
        <v>0.10873012140153925</v>
      </c>
      <c r="F15" s="12">
        <f t="shared" si="2"/>
        <v>2.6333801205397087E-3</v>
      </c>
    </row>
    <row r="16" spans="1:6" x14ac:dyDescent="0.35">
      <c r="A16" s="24" t="s">
        <v>33</v>
      </c>
      <c r="B16" s="11">
        <f t="shared" si="0"/>
        <v>1260.3120686904144</v>
      </c>
      <c r="C16" s="11">
        <v>1176.25</v>
      </c>
      <c r="D16" s="11">
        <v>84.062068690414463</v>
      </c>
      <c r="E16" s="12">
        <f t="shared" si="1"/>
        <v>6.6699407852027506E-2</v>
      </c>
      <c r="F16" s="12">
        <f t="shared" si="2"/>
        <v>1.1240348285830831E-3</v>
      </c>
    </row>
    <row r="17" spans="1:6" x14ac:dyDescent="0.35">
      <c r="A17" s="24" t="s">
        <v>34</v>
      </c>
      <c r="B17" s="11">
        <f t="shared" si="0"/>
        <v>935.78540491006868</v>
      </c>
      <c r="C17" s="11">
        <v>854.08333333333337</v>
      </c>
      <c r="D17" s="11">
        <v>81.702071576735293</v>
      </c>
      <c r="E17" s="12">
        <f t="shared" si="1"/>
        <v>8.7308555089707848E-2</v>
      </c>
      <c r="F17" s="12">
        <f t="shared" si="2"/>
        <v>1.0924781587026353E-3</v>
      </c>
    </row>
    <row r="18" spans="1:6" x14ac:dyDescent="0.35">
      <c r="A18" s="24" t="s">
        <v>35</v>
      </c>
      <c r="B18" s="11">
        <f t="shared" si="0"/>
        <v>606.90181737588648</v>
      </c>
      <c r="C18" s="11">
        <v>541.75</v>
      </c>
      <c r="D18" s="11">
        <v>65.151817375886523</v>
      </c>
      <c r="E18" s="12">
        <f t="shared" si="1"/>
        <v>0.10735149493799348</v>
      </c>
      <c r="F18" s="12">
        <f t="shared" si="2"/>
        <v>8.7117665573618744E-4</v>
      </c>
    </row>
    <row r="19" spans="1:6" x14ac:dyDescent="0.35">
      <c r="A19" s="24" t="s">
        <v>36</v>
      </c>
      <c r="B19" s="11">
        <f t="shared" si="0"/>
        <v>5755.0604233760114</v>
      </c>
      <c r="C19" s="11">
        <v>5193.75</v>
      </c>
      <c r="D19" s="11">
        <v>561.31042337601127</v>
      </c>
      <c r="E19" s="12">
        <f t="shared" si="1"/>
        <v>9.7533367520533779E-2</v>
      </c>
      <c r="F19" s="12">
        <f t="shared" si="2"/>
        <v>7.5055548281230599E-3</v>
      </c>
    </row>
    <row r="20" spans="1:6" x14ac:dyDescent="0.35">
      <c r="A20" s="24" t="s">
        <v>37</v>
      </c>
      <c r="B20" s="11">
        <f t="shared" si="0"/>
        <v>116896.39024263555</v>
      </c>
      <c r="C20" s="11">
        <v>106506.33333333333</v>
      </c>
      <c r="D20" s="11">
        <v>10390.05690930222</v>
      </c>
      <c r="E20" s="12">
        <f t="shared" si="1"/>
        <v>8.8882615517349495E-2</v>
      </c>
      <c r="F20" s="12">
        <f t="shared" si="2"/>
        <v>0.13893050717115796</v>
      </c>
    </row>
    <row r="21" spans="1:6" x14ac:dyDescent="0.35">
      <c r="A21" s="24" t="s">
        <v>38</v>
      </c>
      <c r="B21" s="11">
        <f t="shared" si="0"/>
        <v>403.51415422263005</v>
      </c>
      <c r="C21" s="11">
        <v>376.5</v>
      </c>
      <c r="D21" s="11">
        <v>27.014154222630069</v>
      </c>
      <c r="E21" s="12">
        <f t="shared" si="1"/>
        <v>6.6947228343632287E-2</v>
      </c>
      <c r="F21" s="12">
        <f t="shared" si="2"/>
        <v>3.6121940232971498E-4</v>
      </c>
    </row>
    <row r="22" spans="1:6" x14ac:dyDescent="0.35">
      <c r="A22" s="24" t="s">
        <v>39</v>
      </c>
      <c r="B22" s="11">
        <f t="shared" si="0"/>
        <v>15266.44872808229</v>
      </c>
      <c r="C22" s="11">
        <v>13590</v>
      </c>
      <c r="D22" s="11">
        <v>1676.4487280822896</v>
      </c>
      <c r="E22" s="12">
        <f t="shared" si="1"/>
        <v>0.10981261968269672</v>
      </c>
      <c r="F22" s="12">
        <f t="shared" si="2"/>
        <v>2.2416611773357169E-2</v>
      </c>
    </row>
    <row r="23" spans="1:6" x14ac:dyDescent="0.35">
      <c r="A23" s="24" t="s">
        <v>40</v>
      </c>
      <c r="B23" s="11">
        <f t="shared" si="0"/>
        <v>3349.0275967927496</v>
      </c>
      <c r="C23" s="11">
        <v>2707.9166666666665</v>
      </c>
      <c r="D23" s="11">
        <v>641.11093012608296</v>
      </c>
      <c r="E23" s="12">
        <f t="shared" si="1"/>
        <v>0.19143196393486073</v>
      </c>
      <c r="F23" s="12">
        <f t="shared" si="2"/>
        <v>8.5726062381472849E-3</v>
      </c>
    </row>
    <row r="24" spans="1:6" x14ac:dyDescent="0.35">
      <c r="A24" s="24" t="s">
        <v>80</v>
      </c>
      <c r="B24" s="11">
        <f t="shared" si="0"/>
        <v>109597.2477857066</v>
      </c>
      <c r="C24" s="11">
        <v>99680.5</v>
      </c>
      <c r="D24" s="11">
        <v>9916.7477857066006</v>
      </c>
      <c r="E24" s="12">
        <f t="shared" si="1"/>
        <v>9.0483547589594843E-2</v>
      </c>
      <c r="F24" s="12">
        <f t="shared" si="2"/>
        <v>0.1326016605475169</v>
      </c>
    </row>
    <row r="25" spans="1:6" x14ac:dyDescent="0.35">
      <c r="A25" s="24" t="s">
        <v>41</v>
      </c>
      <c r="B25" s="11">
        <f t="shared" si="0"/>
        <v>1798.3430262380596</v>
      </c>
      <c r="C25" s="11">
        <v>1588.75</v>
      </c>
      <c r="D25" s="11">
        <v>209.59302623805957</v>
      </c>
      <c r="E25" s="12">
        <f t="shared" si="1"/>
        <v>0.1165478572108157</v>
      </c>
      <c r="F25" s="12">
        <f t="shared" si="2"/>
        <v>2.8025703505744327E-3</v>
      </c>
    </row>
    <row r="26" spans="1:6" x14ac:dyDescent="0.35">
      <c r="A26" s="24" t="s">
        <v>42</v>
      </c>
      <c r="B26" s="11">
        <f t="shared" si="0"/>
        <v>8528.1275824853528</v>
      </c>
      <c r="C26" s="11">
        <v>7811.166666666667</v>
      </c>
      <c r="D26" s="11">
        <v>716.96091581868643</v>
      </c>
      <c r="E26" s="12">
        <f t="shared" si="1"/>
        <v>8.4070144223820642E-2</v>
      </c>
      <c r="F26" s="12">
        <f t="shared" si="2"/>
        <v>9.5868333086230884E-3</v>
      </c>
    </row>
    <row r="27" spans="1:6" x14ac:dyDescent="0.35">
      <c r="A27" s="24" t="s">
        <v>43</v>
      </c>
      <c r="B27" s="11">
        <f t="shared" si="0"/>
        <v>6912.3371446507044</v>
      </c>
      <c r="C27" s="11">
        <v>5385.166666666667</v>
      </c>
      <c r="D27" s="11">
        <v>1527.1704779840372</v>
      </c>
      <c r="E27" s="12">
        <f t="shared" si="1"/>
        <v>0.22093402651314231</v>
      </c>
      <c r="F27" s="12">
        <f t="shared" si="2"/>
        <v>2.0420539646244445E-2</v>
      </c>
    </row>
    <row r="28" spans="1:6" x14ac:dyDescent="0.35">
      <c r="A28" s="24" t="s">
        <v>44</v>
      </c>
      <c r="B28" s="11">
        <f t="shared" si="0"/>
        <v>620.99754591513613</v>
      </c>
      <c r="C28" s="11">
        <v>593</v>
      </c>
      <c r="D28" s="11">
        <v>27.997545915136165</v>
      </c>
      <c r="E28" s="12">
        <f t="shared" si="1"/>
        <v>4.5084793167543748E-2</v>
      </c>
      <c r="F28" s="12">
        <f t="shared" si="2"/>
        <v>3.7436881120980075E-4</v>
      </c>
    </row>
    <row r="29" spans="1:6" x14ac:dyDescent="0.35">
      <c r="A29" s="24" t="s">
        <v>45</v>
      </c>
      <c r="B29" s="11">
        <f t="shared" si="0"/>
        <v>1226.1428441454766</v>
      </c>
      <c r="C29" s="11">
        <v>1043.8333333333333</v>
      </c>
      <c r="D29" s="11">
        <v>182.3095108121434</v>
      </c>
      <c r="E29" s="12">
        <f t="shared" si="1"/>
        <v>0.14868537681610705</v>
      </c>
      <c r="F29" s="12">
        <f t="shared" si="2"/>
        <v>2.4377491885131356E-3</v>
      </c>
    </row>
    <row r="30" spans="1:6" x14ac:dyDescent="0.35">
      <c r="A30" s="24" t="s">
        <v>46</v>
      </c>
      <c r="B30" s="11">
        <f t="shared" si="0"/>
        <v>2144.4810558660774</v>
      </c>
      <c r="C30" s="11">
        <v>1943.9166666666667</v>
      </c>
      <c r="D30" s="11">
        <v>200.56438919941047</v>
      </c>
      <c r="E30" s="12">
        <f t="shared" si="1"/>
        <v>9.3525838640905995E-2</v>
      </c>
      <c r="F30" s="12">
        <f t="shared" si="2"/>
        <v>2.6818440510177097E-3</v>
      </c>
    </row>
    <row r="31" spans="1:6" x14ac:dyDescent="0.35">
      <c r="A31" s="24" t="s">
        <v>47</v>
      </c>
      <c r="B31" s="11">
        <f t="shared" si="0"/>
        <v>107.95006395817691</v>
      </c>
      <c r="C31" s="11">
        <v>96.916666666666671</v>
      </c>
      <c r="D31" s="11">
        <v>11.033397291510248</v>
      </c>
      <c r="E31" s="12">
        <f t="shared" si="1"/>
        <v>0.10220834418203695</v>
      </c>
      <c r="F31" s="12">
        <f t="shared" si="2"/>
        <v>1.4753292449803766E-4</v>
      </c>
    </row>
    <row r="32" spans="1:6" x14ac:dyDescent="0.35">
      <c r="A32" s="24" t="s">
        <v>48</v>
      </c>
      <c r="B32" s="11">
        <f t="shared" si="0"/>
        <v>1830.1743273974716</v>
      </c>
      <c r="C32" s="11">
        <v>1727.4166666666667</v>
      </c>
      <c r="D32" s="11">
        <v>102.7576607308048</v>
      </c>
      <c r="E32" s="12">
        <f t="shared" si="1"/>
        <v>5.6146378622263453E-2</v>
      </c>
      <c r="F32" s="12">
        <f t="shared" si="2"/>
        <v>1.374022687813291E-3</v>
      </c>
    </row>
    <row r="33" spans="1:6" x14ac:dyDescent="0.35">
      <c r="A33" s="24" t="s">
        <v>49</v>
      </c>
      <c r="B33" s="11">
        <f t="shared" si="0"/>
        <v>172.87183912094105</v>
      </c>
      <c r="C33" s="11">
        <v>155.75</v>
      </c>
      <c r="D33" s="11">
        <v>17.121839120941043</v>
      </c>
      <c r="E33" s="12">
        <f t="shared" si="1"/>
        <v>9.9043541203738886E-2</v>
      </c>
      <c r="F33" s="12">
        <f t="shared" si="2"/>
        <v>2.2894444309016446E-4</v>
      </c>
    </row>
    <row r="34" spans="1:6" x14ac:dyDescent="0.35">
      <c r="A34" s="24" t="s">
        <v>50</v>
      </c>
      <c r="B34" s="11">
        <f t="shared" si="0"/>
        <v>56659.7718887417</v>
      </c>
      <c r="C34" s="11">
        <v>49579.5</v>
      </c>
      <c r="D34" s="11">
        <v>7080.2718887417004</v>
      </c>
      <c r="E34" s="12">
        <f t="shared" si="1"/>
        <v>0.12496117885269056</v>
      </c>
      <c r="F34" s="12">
        <f t="shared" si="2"/>
        <v>9.4673760981222405E-2</v>
      </c>
    </row>
    <row r="35" spans="1:6" x14ac:dyDescent="0.35">
      <c r="A35" s="24" t="s">
        <v>51</v>
      </c>
      <c r="B35" s="11">
        <f t="shared" si="0"/>
        <v>215.28189868869583</v>
      </c>
      <c r="C35" s="11">
        <v>195.66666666666666</v>
      </c>
      <c r="D35" s="11">
        <v>19.615232022029186</v>
      </c>
      <c r="E35" s="12">
        <f t="shared" si="1"/>
        <v>9.1114172354980053E-2</v>
      </c>
      <c r="F35" s="12">
        <f t="shared" si="2"/>
        <v>2.6228481296003506E-4</v>
      </c>
    </row>
    <row r="36" spans="1:6" x14ac:dyDescent="0.35">
      <c r="A36" s="24" t="s">
        <v>81</v>
      </c>
      <c r="B36" s="11">
        <f t="shared" si="0"/>
        <v>1020.5357430773829</v>
      </c>
      <c r="C36" s="11">
        <v>904.5</v>
      </c>
      <c r="D36" s="11">
        <v>116.03574307738295</v>
      </c>
      <c r="E36" s="12">
        <f t="shared" si="1"/>
        <v>0.11370081240612114</v>
      </c>
      <c r="F36" s="12">
        <f t="shared" si="2"/>
        <v>1.5515703885404077E-3</v>
      </c>
    </row>
    <row r="37" spans="1:6" x14ac:dyDescent="0.35">
      <c r="A37" s="24" t="s">
        <v>82</v>
      </c>
      <c r="B37" s="11">
        <f t="shared" si="0"/>
        <v>7492.3723802638042</v>
      </c>
      <c r="C37" s="11">
        <v>6820.5</v>
      </c>
      <c r="D37" s="11">
        <v>671.8723802638043</v>
      </c>
      <c r="E37" s="12">
        <f t="shared" si="1"/>
        <v>8.9674184112048611E-2</v>
      </c>
      <c r="F37" s="12">
        <f t="shared" si="2"/>
        <v>8.9839325577488315E-3</v>
      </c>
    </row>
    <row r="38" spans="1:6" x14ac:dyDescent="0.35">
      <c r="A38" s="24" t="s">
        <v>52</v>
      </c>
      <c r="B38" s="11">
        <f t="shared" si="0"/>
        <v>910.5127775208141</v>
      </c>
      <c r="C38" s="11">
        <v>798.58333333333337</v>
      </c>
      <c r="D38" s="11">
        <v>111.92944418748074</v>
      </c>
      <c r="E38" s="12">
        <f t="shared" si="1"/>
        <v>0.12293011910524458</v>
      </c>
      <c r="F38" s="12">
        <f t="shared" si="2"/>
        <v>1.4966630677864937E-3</v>
      </c>
    </row>
    <row r="39" spans="1:6" x14ac:dyDescent="0.35">
      <c r="A39" s="24" t="s">
        <v>53</v>
      </c>
      <c r="B39" s="11">
        <f t="shared" si="0"/>
        <v>38687.416666666664</v>
      </c>
      <c r="C39" s="11">
        <v>34622.416666666664</v>
      </c>
      <c r="D39" s="11">
        <v>4065</v>
      </c>
      <c r="E39" s="12">
        <f t="shared" si="1"/>
        <v>0.10507292422816204</v>
      </c>
      <c r="F39" s="12">
        <f t="shared" si="2"/>
        <v>5.4355093199261885E-2</v>
      </c>
    </row>
    <row r="40" spans="1:6" x14ac:dyDescent="0.35">
      <c r="A40" s="24" t="s">
        <v>83</v>
      </c>
      <c r="B40" s="11">
        <f t="shared" si="0"/>
        <v>3735.4064980653397</v>
      </c>
      <c r="C40" s="11">
        <v>3365.5</v>
      </c>
      <c r="D40" s="11">
        <v>369.90649806533969</v>
      </c>
      <c r="E40" s="12">
        <f t="shared" si="1"/>
        <v>9.9027106757169137E-2</v>
      </c>
      <c r="F40" s="12">
        <f t="shared" si="2"/>
        <v>4.9461997976270912E-3</v>
      </c>
    </row>
    <row r="41" spans="1:6" x14ac:dyDescent="0.35">
      <c r="A41" s="24" t="s">
        <v>54</v>
      </c>
      <c r="B41" s="11">
        <f t="shared" si="0"/>
        <v>799.7070625639725</v>
      </c>
      <c r="C41" s="11">
        <v>723</v>
      </c>
      <c r="D41" s="11">
        <v>76.707062563972499</v>
      </c>
      <c r="E41" s="12">
        <f t="shared" si="1"/>
        <v>9.5918951019438231E-2</v>
      </c>
      <c r="F41" s="12">
        <f t="shared" si="2"/>
        <v>1.0256874624123831E-3</v>
      </c>
    </row>
    <row r="42" spans="1:6" x14ac:dyDescent="0.35">
      <c r="A42" s="24" t="s">
        <v>55</v>
      </c>
      <c r="B42" s="11">
        <f t="shared" si="0"/>
        <v>2908.7949241689989</v>
      </c>
      <c r="C42" s="11">
        <v>2590.1666666666665</v>
      </c>
      <c r="D42" s="11">
        <v>318.62825750233247</v>
      </c>
      <c r="E42" s="12">
        <f t="shared" si="1"/>
        <v>0.1095396086038482</v>
      </c>
      <c r="F42" s="12">
        <f t="shared" si="2"/>
        <v>4.2605334889194825E-3</v>
      </c>
    </row>
    <row r="43" spans="1:6" x14ac:dyDescent="0.35">
      <c r="A43" s="24" t="s">
        <v>56</v>
      </c>
      <c r="B43" s="11">
        <f t="shared" si="0"/>
        <v>25112.1706824549</v>
      </c>
      <c r="C43" s="11">
        <v>23163.916666666668</v>
      </c>
      <c r="D43" s="11">
        <v>1948.2540157882336</v>
      </c>
      <c r="E43" s="12">
        <f t="shared" si="1"/>
        <v>7.7582063312010646E-2</v>
      </c>
      <c r="F43" s="12">
        <f t="shared" si="2"/>
        <v>2.6051052547110865E-2</v>
      </c>
    </row>
    <row r="44" spans="1:6" x14ac:dyDescent="0.35">
      <c r="A44" s="24" t="s">
        <v>57</v>
      </c>
      <c r="B44" s="11">
        <f t="shared" si="0"/>
        <v>118.8174970414988</v>
      </c>
      <c r="C44" s="11">
        <v>101.83333333333333</v>
      </c>
      <c r="D44" s="11">
        <v>16.984163708165461</v>
      </c>
      <c r="E44" s="12">
        <f t="shared" si="1"/>
        <v>0.14294328807678458</v>
      </c>
      <c r="F44" s="12">
        <f t="shared" si="2"/>
        <v>2.2710351814731979E-4</v>
      </c>
    </row>
    <row r="45" spans="1:6" x14ac:dyDescent="0.35">
      <c r="A45" s="24" t="s">
        <v>58</v>
      </c>
      <c r="B45" s="11">
        <f t="shared" si="0"/>
        <v>2221.1068514034614</v>
      </c>
      <c r="C45" s="11">
        <v>1847.5</v>
      </c>
      <c r="D45" s="11">
        <v>373.60685140346158</v>
      </c>
      <c r="E45" s="12">
        <f t="shared" si="1"/>
        <v>0.16820750931788303</v>
      </c>
      <c r="F45" s="12">
        <f t="shared" si="2"/>
        <v>4.9956790228580412E-3</v>
      </c>
    </row>
    <row r="46" spans="1:6" x14ac:dyDescent="0.35">
      <c r="A46" s="24" t="s">
        <v>59</v>
      </c>
      <c r="B46" s="11">
        <f t="shared" si="0"/>
        <v>5621.8752074006106</v>
      </c>
      <c r="C46" s="11">
        <v>5287.666666666667</v>
      </c>
      <c r="D46" s="11">
        <v>334.20854073394327</v>
      </c>
      <c r="E46" s="12">
        <f t="shared" si="1"/>
        <v>5.9447876091947523E-2</v>
      </c>
      <c r="F46" s="12">
        <f t="shared" si="2"/>
        <v>4.4688650380277483E-3</v>
      </c>
    </row>
    <row r="47" spans="1:6" x14ac:dyDescent="0.35">
      <c r="A47" s="24" t="s">
        <v>60</v>
      </c>
      <c r="B47" s="11">
        <f t="shared" si="0"/>
        <v>6663.5347969523209</v>
      </c>
      <c r="C47" s="11">
        <v>5915</v>
      </c>
      <c r="D47" s="11">
        <v>748.53479695232113</v>
      </c>
      <c r="E47" s="12">
        <f t="shared" si="1"/>
        <v>0.11233299138689515</v>
      </c>
      <c r="F47" s="12">
        <f t="shared" si="2"/>
        <v>1.0009023038433944E-2</v>
      </c>
    </row>
    <row r="48" spans="1:6" x14ac:dyDescent="0.35">
      <c r="A48" s="24" t="s">
        <v>61</v>
      </c>
      <c r="B48" s="11">
        <f t="shared" si="0"/>
        <v>4047.3467943550213</v>
      </c>
      <c r="C48" s="11">
        <v>3652.25</v>
      </c>
      <c r="D48" s="11">
        <v>395.09679435502136</v>
      </c>
      <c r="E48" s="12">
        <f t="shared" si="1"/>
        <v>9.7618715279371895E-2</v>
      </c>
      <c r="F48" s="12">
        <f t="shared" si="2"/>
        <v>5.2830315079696903E-3</v>
      </c>
    </row>
    <row r="49" spans="1:6" x14ac:dyDescent="0.35">
      <c r="A49" s="24" t="s">
        <v>62</v>
      </c>
      <c r="B49" s="11">
        <f t="shared" si="0"/>
        <v>4396.4477342534601</v>
      </c>
      <c r="C49" s="11">
        <v>3947.25</v>
      </c>
      <c r="D49" s="11">
        <v>449.19773425346045</v>
      </c>
      <c r="E49" s="12">
        <f t="shared" si="1"/>
        <v>0.10217288170030675</v>
      </c>
      <c r="F49" s="12">
        <f t="shared" si="2"/>
        <v>6.0064415031350835E-3</v>
      </c>
    </row>
    <row r="50" spans="1:6" x14ac:dyDescent="0.35">
      <c r="A50" s="24" t="s">
        <v>63</v>
      </c>
      <c r="B50" s="11">
        <f t="shared" si="0"/>
        <v>490.61293954389549</v>
      </c>
      <c r="C50" s="11">
        <v>410.16666666666669</v>
      </c>
      <c r="D50" s="11">
        <v>80.446272877228807</v>
      </c>
      <c r="E50" s="12">
        <f t="shared" si="1"/>
        <v>0.16397095631439459</v>
      </c>
      <c r="F50" s="12">
        <f t="shared" si="2"/>
        <v>1.0756862631672878E-3</v>
      </c>
    </row>
    <row r="51" spans="1:6" x14ac:dyDescent="0.35">
      <c r="A51" s="24" t="s">
        <v>64</v>
      </c>
      <c r="B51" s="11">
        <f t="shared" si="0"/>
        <v>2252.7267769041009</v>
      </c>
      <c r="C51" s="11">
        <v>2004.5833333333333</v>
      </c>
      <c r="D51" s="11">
        <v>248.14344357076783</v>
      </c>
      <c r="E51" s="12">
        <f t="shared" si="1"/>
        <v>0.11015248103535609</v>
      </c>
      <c r="F51" s="12">
        <f t="shared" si="2"/>
        <v>3.3180467409778271E-3</v>
      </c>
    </row>
    <row r="52" spans="1:6" x14ac:dyDescent="0.35">
      <c r="A52" s="24" t="s">
        <v>65</v>
      </c>
      <c r="B52" s="11">
        <f t="shared" si="0"/>
        <v>461.65869859932303</v>
      </c>
      <c r="C52" s="11">
        <v>399.33333333333331</v>
      </c>
      <c r="D52" s="11">
        <v>62.325365265989724</v>
      </c>
      <c r="E52" s="12">
        <f t="shared" si="1"/>
        <v>0.13500312125621261</v>
      </c>
      <c r="F52" s="12">
        <f t="shared" si="2"/>
        <v>8.3338278910477515E-4</v>
      </c>
    </row>
    <row r="53" spans="1:6" x14ac:dyDescent="0.35">
      <c r="A53" s="24" t="s">
        <v>66</v>
      </c>
      <c r="B53" s="11">
        <f t="shared" si="0"/>
        <v>1223.0373963983002</v>
      </c>
      <c r="C53" s="11">
        <v>1012.4166666666666</v>
      </c>
      <c r="D53" s="11">
        <v>210.62072973163345</v>
      </c>
      <c r="E53" s="12">
        <f t="shared" si="1"/>
        <v>0.17221119350224814</v>
      </c>
      <c r="F53" s="12">
        <f t="shared" si="2"/>
        <v>2.8163122741105742E-3</v>
      </c>
    </row>
    <row r="54" spans="1:6" x14ac:dyDescent="0.35">
      <c r="A54" s="24" t="s">
        <v>67</v>
      </c>
      <c r="B54" s="11">
        <f t="shared" si="0"/>
        <v>2681.2269270147726</v>
      </c>
      <c r="C54" s="11">
        <v>2381.8333333333335</v>
      </c>
      <c r="D54" s="11">
        <v>299.39359368143926</v>
      </c>
      <c r="E54" s="12">
        <f t="shared" si="1"/>
        <v>0.11166290725521634</v>
      </c>
      <c r="F54" s="12">
        <f t="shared" si="2"/>
        <v>4.0033374385772631E-3</v>
      </c>
    </row>
    <row r="55" spans="1:6" x14ac:dyDescent="0.35">
      <c r="A55" s="24" t="s">
        <v>68</v>
      </c>
      <c r="B55" s="11">
        <f t="shared" si="0"/>
        <v>42479.658820341108</v>
      </c>
      <c r="C55" s="11">
        <v>38786.083333333336</v>
      </c>
      <c r="D55" s="11">
        <v>3693.5754870077703</v>
      </c>
      <c r="E55" s="12">
        <f t="shared" si="1"/>
        <v>8.6949273830775817E-2</v>
      </c>
      <c r="F55" s="12">
        <f t="shared" si="2"/>
        <v>4.93885952853177E-2</v>
      </c>
    </row>
    <row r="56" spans="1:6" x14ac:dyDescent="0.35">
      <c r="A56" s="24" t="s">
        <v>84</v>
      </c>
      <c r="B56" s="11">
        <f t="shared" si="0"/>
        <v>793.36709712133438</v>
      </c>
      <c r="C56" s="11">
        <v>612.83333333333337</v>
      </c>
      <c r="D56" s="11">
        <v>180.53376378800107</v>
      </c>
      <c r="E56" s="12">
        <f t="shared" si="1"/>
        <v>0.22755388324402739</v>
      </c>
      <c r="F56" s="12">
        <f t="shared" si="2"/>
        <v>2.4140048109004496E-3</v>
      </c>
    </row>
    <row r="57" spans="1:6" x14ac:dyDescent="0.35">
      <c r="A57" s="24" t="s">
        <v>85</v>
      </c>
      <c r="B57" s="11">
        <f>C57+D57</f>
        <v>2559.9039085457471</v>
      </c>
      <c r="C57" s="11">
        <v>2274.0833333333335</v>
      </c>
      <c r="D57" s="11">
        <v>285.82057521241376</v>
      </c>
      <c r="E57" s="12">
        <f>D57/B57</f>
        <v>0.11165285316306472</v>
      </c>
      <c r="F57" s="12">
        <f>D57/$D$68</f>
        <v>3.8218460034286322E-3</v>
      </c>
    </row>
    <row r="58" spans="1:6" x14ac:dyDescent="0.35">
      <c r="A58" s="24" t="s">
        <v>69</v>
      </c>
      <c r="B58" s="11">
        <f t="shared" si="0"/>
        <v>2625.0222401578335</v>
      </c>
      <c r="C58" s="11">
        <v>1988.3333333333333</v>
      </c>
      <c r="D58" s="11">
        <v>636.68890682450012</v>
      </c>
      <c r="E58" s="12">
        <f t="shared" si="1"/>
        <v>0.24254610002322047</v>
      </c>
      <c r="F58" s="12">
        <f t="shared" si="2"/>
        <v>8.5134772126400655E-3</v>
      </c>
    </row>
    <row r="59" spans="1:6" x14ac:dyDescent="0.35">
      <c r="A59" s="24" t="s">
        <v>70</v>
      </c>
      <c r="B59" s="11">
        <f t="shared" si="0"/>
        <v>1394.8678912867153</v>
      </c>
      <c r="C59" s="11">
        <v>1249.1666666666667</v>
      </c>
      <c r="D59" s="11">
        <v>145.70122462004866</v>
      </c>
      <c r="E59" s="12">
        <f t="shared" si="1"/>
        <v>0.10445521438280764</v>
      </c>
      <c r="F59" s="12">
        <f t="shared" si="2"/>
        <v>1.9482419787132436E-3</v>
      </c>
    </row>
    <row r="60" spans="1:6" x14ac:dyDescent="0.35">
      <c r="A60" s="24" t="s">
        <v>71</v>
      </c>
      <c r="B60" s="11">
        <f t="shared" si="0"/>
        <v>126.64868885737326</v>
      </c>
      <c r="C60" s="11">
        <v>117.5</v>
      </c>
      <c r="D60" s="11">
        <v>9.1486888573732656</v>
      </c>
      <c r="E60" s="12">
        <f t="shared" si="1"/>
        <v>7.2236743545573981E-2</v>
      </c>
      <c r="F60" s="12">
        <f t="shared" si="2"/>
        <v>1.2233157084712732E-4</v>
      </c>
    </row>
    <row r="61" spans="1:6" x14ac:dyDescent="0.35">
      <c r="A61" s="24" t="s">
        <v>72</v>
      </c>
      <c r="B61" s="11">
        <f t="shared" si="0"/>
        <v>787.62115767287196</v>
      </c>
      <c r="C61" s="11">
        <v>654.16666666666663</v>
      </c>
      <c r="D61" s="11">
        <v>133.45449100620533</v>
      </c>
      <c r="E61" s="12">
        <f t="shared" si="1"/>
        <v>0.16943995181708144</v>
      </c>
      <c r="F61" s="12">
        <f t="shared" si="2"/>
        <v>1.7844849437890153E-3</v>
      </c>
    </row>
    <row r="62" spans="1:6" x14ac:dyDescent="0.35">
      <c r="A62" s="24" t="s">
        <v>73</v>
      </c>
      <c r="B62" s="11">
        <f t="shared" si="0"/>
        <v>390.96290198884651</v>
      </c>
      <c r="C62" s="11">
        <v>357.58333333333331</v>
      </c>
      <c r="D62" s="11">
        <v>33.379568655513182</v>
      </c>
      <c r="E62" s="12">
        <f t="shared" si="1"/>
        <v>8.5377841441501887E-2</v>
      </c>
      <c r="F62" s="12">
        <f t="shared" si="2"/>
        <v>4.4633445638907248E-4</v>
      </c>
    </row>
    <row r="63" spans="1:6" x14ac:dyDescent="0.35">
      <c r="A63" s="24" t="s">
        <v>74</v>
      </c>
      <c r="B63" s="11">
        <f t="shared" si="0"/>
        <v>2334.336990209199</v>
      </c>
      <c r="C63" s="11">
        <v>1990.5</v>
      </c>
      <c r="D63" s="11">
        <v>343.83699020919914</v>
      </c>
      <c r="E63" s="12">
        <f t="shared" si="1"/>
        <v>0.14729535266387786</v>
      </c>
      <c r="F63" s="12">
        <f t="shared" si="2"/>
        <v>4.5976117215681955E-3</v>
      </c>
    </row>
    <row r="64" spans="1:6" x14ac:dyDescent="0.35">
      <c r="A64" s="24" t="s">
        <v>75</v>
      </c>
      <c r="B64" s="11">
        <f t="shared" si="0"/>
        <v>3493.6688809600651</v>
      </c>
      <c r="C64" s="11">
        <v>3326.4166666666665</v>
      </c>
      <c r="D64" s="11">
        <v>167.25221429339837</v>
      </c>
      <c r="E64" s="12">
        <f t="shared" si="1"/>
        <v>4.7872943885694519E-2</v>
      </c>
      <c r="F64" s="12">
        <f t="shared" si="2"/>
        <v>2.2364107492498374E-3</v>
      </c>
    </row>
    <row r="65" spans="1:6" x14ac:dyDescent="0.35">
      <c r="A65" s="24" t="s">
        <v>76</v>
      </c>
      <c r="B65" s="11">
        <f t="shared" si="0"/>
        <v>624.71153573250967</v>
      </c>
      <c r="C65" s="11">
        <v>557.16666666666663</v>
      </c>
      <c r="D65" s="11">
        <v>67.544869065842988</v>
      </c>
      <c r="E65" s="12">
        <f t="shared" si="1"/>
        <v>0.10812169329743976</v>
      </c>
      <c r="F65" s="12">
        <f t="shared" si="2"/>
        <v>9.0317531444178022E-4</v>
      </c>
    </row>
    <row r="66" spans="1:6" x14ac:dyDescent="0.35">
      <c r="A66" s="24" t="s">
        <v>77</v>
      </c>
      <c r="B66" s="11">
        <f t="shared" si="0"/>
        <v>34170.780196949287</v>
      </c>
      <c r="C66" s="11">
        <v>29752.333333333332</v>
      </c>
      <c r="D66" s="11">
        <v>4418.4468636159527</v>
      </c>
      <c r="E66" s="12">
        <f t="shared" si="1"/>
        <v>0.12930482822310346</v>
      </c>
      <c r="F66" s="12">
        <f t="shared" si="2"/>
        <v>5.9081203214718686E-2</v>
      </c>
    </row>
    <row r="67" spans="1:6" x14ac:dyDescent="0.35">
      <c r="A67" s="24" t="s">
        <v>78</v>
      </c>
      <c r="B67" s="11">
        <f t="shared" si="0"/>
        <v>1223.9125716718449</v>
      </c>
      <c r="C67" s="11">
        <v>1083</v>
      </c>
      <c r="D67" s="11">
        <v>140.91257167184486</v>
      </c>
      <c r="E67" s="12">
        <f t="shared" si="1"/>
        <v>0.11513287381251469</v>
      </c>
      <c r="F67" s="12">
        <f t="shared" si="2"/>
        <v>1.884210569783714E-3</v>
      </c>
    </row>
    <row r="68" spans="1:6" x14ac:dyDescent="0.35">
      <c r="A68" s="24" t="s">
        <v>9</v>
      </c>
      <c r="B68" s="11">
        <f t="shared" si="0"/>
        <v>727436.5</v>
      </c>
      <c r="C68" s="11">
        <f>'State of Colorado'!C3</f>
        <v>652650.5</v>
      </c>
      <c r="D68" s="11">
        <f>'State of Colorado'!D3</f>
        <v>74786.000000000015</v>
      </c>
      <c r="E68" s="12">
        <f t="shared" si="1"/>
        <v>0.1028075990137971</v>
      </c>
      <c r="F68" s="12">
        <f t="shared" si="2"/>
        <v>1</v>
      </c>
    </row>
    <row r="69" spans="1:6" x14ac:dyDescent="0.35">
      <c r="A69" s="56" t="s">
        <v>1</v>
      </c>
      <c r="B69" s="56"/>
      <c r="C69" s="56"/>
      <c r="D69" s="56"/>
      <c r="E69" s="56"/>
      <c r="F69" s="56"/>
    </row>
    <row r="70" spans="1:6" x14ac:dyDescent="0.35">
      <c r="A70" s="24" t="s">
        <v>10</v>
      </c>
      <c r="B70" s="11">
        <f>C70+D70</f>
        <v>14856.854056558654</v>
      </c>
      <c r="C70" s="13">
        <v>5494</v>
      </c>
      <c r="D70" s="13">
        <v>9362.8540565586536</v>
      </c>
      <c r="E70" s="12">
        <f>D70/B70</f>
        <v>0.63020435018848164</v>
      </c>
      <c r="F70" s="12">
        <f>D70/$D$134</f>
        <v>7.5654107197854356E-2</v>
      </c>
    </row>
    <row r="71" spans="1:6" x14ac:dyDescent="0.35">
      <c r="A71" s="24" t="s">
        <v>24</v>
      </c>
      <c r="B71" s="11">
        <f t="shared" ref="B71:B137" si="3">C71+D71</f>
        <v>844.70365743742479</v>
      </c>
      <c r="C71" s="13">
        <v>204</v>
      </c>
      <c r="D71" s="13">
        <v>640.70365743742479</v>
      </c>
      <c r="E71" s="12">
        <f t="shared" ref="E71:E134" si="4">D71/B71</f>
        <v>0.75849518561471108</v>
      </c>
      <c r="F71" s="12">
        <f t="shared" ref="F71:F134" si="5">D71/$D$134</f>
        <v>5.1770392755266636E-3</v>
      </c>
    </row>
    <row r="72" spans="1:6" x14ac:dyDescent="0.35">
      <c r="A72" s="24" t="s">
        <v>11</v>
      </c>
      <c r="B72" s="11">
        <f t="shared" si="3"/>
        <v>24714.821851868583</v>
      </c>
      <c r="C72" s="13">
        <v>10274</v>
      </c>
      <c r="D72" s="13">
        <v>14440.821851868581</v>
      </c>
      <c r="E72" s="12">
        <f t="shared" si="4"/>
        <v>0.58429803534176683</v>
      </c>
      <c r="F72" s="12">
        <f>D72/$D$134</f>
        <v>0.11668530533604599</v>
      </c>
    </row>
    <row r="73" spans="1:6" x14ac:dyDescent="0.35">
      <c r="A73" s="24" t="s">
        <v>25</v>
      </c>
      <c r="B73" s="11">
        <f t="shared" si="3"/>
        <v>1024.720364352112</v>
      </c>
      <c r="C73" s="13">
        <v>616</v>
      </c>
      <c r="D73" s="13">
        <v>408.72036435211203</v>
      </c>
      <c r="E73" s="12">
        <f>D73/B73</f>
        <v>0.398860390181207</v>
      </c>
      <c r="F73" s="12">
        <f t="shared" si="5"/>
        <v>3.3025586078617168E-3</v>
      </c>
    </row>
    <row r="74" spans="1:6" x14ac:dyDescent="0.35">
      <c r="A74" s="24" t="s">
        <v>26</v>
      </c>
      <c r="B74" s="11">
        <f t="shared" si="3"/>
        <v>286.13729066836936</v>
      </c>
      <c r="C74" s="13">
        <v>129</v>
      </c>
      <c r="D74" s="13">
        <v>157.13729066836936</v>
      </c>
      <c r="E74" s="12">
        <f t="shared" si="4"/>
        <v>0.54916746538461536</v>
      </c>
      <c r="F74" s="12">
        <f t="shared" si="5"/>
        <v>1.2697070104043379E-3</v>
      </c>
    </row>
    <row r="75" spans="1:6" x14ac:dyDescent="0.35">
      <c r="A75" s="24" t="s">
        <v>27</v>
      </c>
      <c r="B75" s="11">
        <f t="shared" si="3"/>
        <v>196.63510249451591</v>
      </c>
      <c r="C75" s="13">
        <v>57</v>
      </c>
      <c r="D75" s="13">
        <v>139.63510249451591</v>
      </c>
      <c r="E75" s="12">
        <f t="shared" si="4"/>
        <v>0.71012296748191384</v>
      </c>
      <c r="F75" s="12">
        <f t="shared" si="5"/>
        <v>1.1282851306758815E-3</v>
      </c>
    </row>
    <row r="76" spans="1:6" x14ac:dyDescent="0.35">
      <c r="A76" s="24" t="s">
        <v>28</v>
      </c>
      <c r="B76" s="11">
        <f t="shared" si="3"/>
        <v>13161.604772101449</v>
      </c>
      <c r="C76" s="13">
        <v>7419</v>
      </c>
      <c r="D76" s="13">
        <v>5742.6047721014493</v>
      </c>
      <c r="E76" s="12">
        <f t="shared" si="4"/>
        <v>0.43631493815055167</v>
      </c>
      <c r="F76" s="12">
        <f t="shared" si="5"/>
        <v>4.6401624376398443E-2</v>
      </c>
    </row>
    <row r="77" spans="1:6" x14ac:dyDescent="0.35">
      <c r="A77" s="24" t="s">
        <v>29</v>
      </c>
      <c r="B77" s="11">
        <f t="shared" si="3"/>
        <v>1905.7231285133962</v>
      </c>
      <c r="C77" s="13">
        <v>1173</v>
      </c>
      <c r="D77" s="13">
        <v>732.72312851339609</v>
      </c>
      <c r="E77" s="12">
        <f t="shared" si="4"/>
        <v>0.3844856146994311</v>
      </c>
      <c r="F77" s="12">
        <f t="shared" si="5"/>
        <v>5.920578679966571E-3</v>
      </c>
    </row>
    <row r="78" spans="1:6" x14ac:dyDescent="0.35">
      <c r="A78" s="24" t="s">
        <v>30</v>
      </c>
      <c r="B78" s="11">
        <f t="shared" si="3"/>
        <v>1748.1266400163188</v>
      </c>
      <c r="C78" s="13">
        <v>1046</v>
      </c>
      <c r="D78" s="13">
        <v>702.12664001631879</v>
      </c>
      <c r="E78" s="12">
        <f t="shared" si="4"/>
        <v>0.40164518058586673</v>
      </c>
      <c r="F78" s="12">
        <f t="shared" si="5"/>
        <v>5.673351711923175E-3</v>
      </c>
    </row>
    <row r="79" spans="1:6" x14ac:dyDescent="0.35">
      <c r="A79" s="24" t="s">
        <v>31</v>
      </c>
      <c r="B79" s="11">
        <f t="shared" si="3"/>
        <v>63.447614737641359</v>
      </c>
      <c r="C79" s="13">
        <v>24</v>
      </c>
      <c r="D79" s="13">
        <v>39.447614737641359</v>
      </c>
      <c r="E79" s="12">
        <f t="shared" si="4"/>
        <v>0.62173518895484026</v>
      </c>
      <c r="F79" s="12">
        <f t="shared" si="5"/>
        <v>3.1874619170963505E-4</v>
      </c>
    </row>
    <row r="80" spans="1:6" x14ac:dyDescent="0.35">
      <c r="A80" s="24" t="s">
        <v>79</v>
      </c>
      <c r="B80" s="11">
        <f t="shared" si="3"/>
        <v>341.34866485894969</v>
      </c>
      <c r="C80" s="13">
        <v>207</v>
      </c>
      <c r="D80" s="13">
        <v>134.34866485894969</v>
      </c>
      <c r="E80" s="12">
        <f t="shared" si="4"/>
        <v>0.39358192572531242</v>
      </c>
      <c r="F80" s="12">
        <f t="shared" si="5"/>
        <v>1.0855694462104442E-3</v>
      </c>
    </row>
    <row r="81" spans="1:6" x14ac:dyDescent="0.35">
      <c r="A81" s="24" t="s">
        <v>32</v>
      </c>
      <c r="B81" s="11">
        <f t="shared" si="3"/>
        <v>459.48296508924437</v>
      </c>
      <c r="C81" s="13">
        <v>117</v>
      </c>
      <c r="D81" s="13">
        <v>342.48296508924437</v>
      </c>
      <c r="E81" s="12">
        <f t="shared" si="4"/>
        <v>0.74536596807832611</v>
      </c>
      <c r="F81" s="12">
        <f t="shared" si="5"/>
        <v>2.7673445295401835E-3</v>
      </c>
    </row>
    <row r="82" spans="1:6" x14ac:dyDescent="0.35">
      <c r="A82" s="24" t="s">
        <v>33</v>
      </c>
      <c r="B82" s="11">
        <f t="shared" si="3"/>
        <v>198.18580050563193</v>
      </c>
      <c r="C82" s="13">
        <v>52</v>
      </c>
      <c r="D82" s="13">
        <v>146.18580050563193</v>
      </c>
      <c r="E82" s="12">
        <f t="shared" si="4"/>
        <v>0.73761995124104618</v>
      </c>
      <c r="F82" s="12">
        <f t="shared" si="5"/>
        <v>1.1812163423085764E-3</v>
      </c>
    </row>
    <row r="83" spans="1:6" x14ac:dyDescent="0.35">
      <c r="A83" s="24" t="s">
        <v>34</v>
      </c>
      <c r="B83" s="11">
        <f t="shared" si="3"/>
        <v>155.11081732967628</v>
      </c>
      <c r="C83" s="13">
        <v>30</v>
      </c>
      <c r="D83" s="13">
        <v>125.11081732967628</v>
      </c>
      <c r="E83" s="12">
        <f t="shared" si="4"/>
        <v>0.80658989155967586</v>
      </c>
      <c r="F83" s="12">
        <f t="shared" si="5"/>
        <v>1.0109254217457544E-3</v>
      </c>
    </row>
    <row r="84" spans="1:6" x14ac:dyDescent="0.35">
      <c r="A84" s="24" t="s">
        <v>35</v>
      </c>
      <c r="B84" s="11">
        <f t="shared" si="3"/>
        <v>347.75500327190952</v>
      </c>
      <c r="C84" s="13">
        <v>180</v>
      </c>
      <c r="D84" s="13">
        <v>167.75500327190952</v>
      </c>
      <c r="E84" s="12">
        <f t="shared" si="4"/>
        <v>0.48239421918752939</v>
      </c>
      <c r="F84" s="12">
        <f t="shared" si="5"/>
        <v>1.3555006757388461E-3</v>
      </c>
    </row>
    <row r="85" spans="1:6" x14ac:dyDescent="0.35">
      <c r="A85" s="24" t="s">
        <v>36</v>
      </c>
      <c r="B85" s="11">
        <f t="shared" si="3"/>
        <v>2098.4766386032843</v>
      </c>
      <c r="C85" s="13">
        <v>819</v>
      </c>
      <c r="D85" s="13">
        <v>1279.4766386032845</v>
      </c>
      <c r="E85" s="12">
        <f t="shared" si="4"/>
        <v>0.60971688465156593</v>
      </c>
      <c r="F85" s="12">
        <f t="shared" si="5"/>
        <v>1.0338478223553721E-2</v>
      </c>
    </row>
    <row r="86" spans="1:6" x14ac:dyDescent="0.35">
      <c r="A86" s="24" t="s">
        <v>37</v>
      </c>
      <c r="B86" s="11">
        <f t="shared" si="3"/>
        <v>29452.080090823027</v>
      </c>
      <c r="C86" s="13">
        <v>11602</v>
      </c>
      <c r="D86" s="13">
        <v>17850.080090823027</v>
      </c>
      <c r="E86" s="12">
        <f t="shared" si="4"/>
        <v>0.60607196625086368</v>
      </c>
      <c r="F86" s="12">
        <f t="shared" si="5"/>
        <v>0.14423292988695444</v>
      </c>
    </row>
    <row r="87" spans="1:6" x14ac:dyDescent="0.35">
      <c r="A87" s="24" t="s">
        <v>38</v>
      </c>
      <c r="B87" s="11">
        <f t="shared" si="3"/>
        <v>129.81122409986421</v>
      </c>
      <c r="C87" s="13">
        <v>60</v>
      </c>
      <c r="D87" s="13">
        <v>69.811224099864219</v>
      </c>
      <c r="E87" s="12">
        <f t="shared" si="4"/>
        <v>0.53779035352257532</v>
      </c>
      <c r="F87" s="12">
        <f t="shared" si="5"/>
        <v>5.6409144046893277E-4</v>
      </c>
    </row>
    <row r="88" spans="1:6" x14ac:dyDescent="0.35">
      <c r="A88" s="24" t="s">
        <v>39</v>
      </c>
      <c r="B88" s="11">
        <f t="shared" si="3"/>
        <v>6910.8691733833712</v>
      </c>
      <c r="C88" s="13">
        <v>4754</v>
      </c>
      <c r="D88" s="13">
        <v>2156.8691733833716</v>
      </c>
      <c r="E88" s="12">
        <f t="shared" si="4"/>
        <v>0.31209810506764779</v>
      </c>
      <c r="F88" s="12">
        <f t="shared" si="5"/>
        <v>1.7428020416551164E-2</v>
      </c>
    </row>
    <row r="89" spans="1:6" x14ac:dyDescent="0.35">
      <c r="A89" s="24" t="s">
        <v>40</v>
      </c>
      <c r="B89" s="11">
        <f t="shared" si="3"/>
        <v>3976.4617384951093</v>
      </c>
      <c r="C89" s="13">
        <v>1682</v>
      </c>
      <c r="D89" s="13">
        <v>2294.4617384951093</v>
      </c>
      <c r="E89" s="12">
        <f t="shared" si="4"/>
        <v>0.5770108929461113</v>
      </c>
      <c r="F89" s="12">
        <f t="shared" si="5"/>
        <v>1.8539801355110106E-2</v>
      </c>
    </row>
    <row r="90" spans="1:6" x14ac:dyDescent="0.35">
      <c r="A90" s="24" t="s">
        <v>80</v>
      </c>
      <c r="B90" s="11">
        <f t="shared" si="3"/>
        <v>24095.848507130024</v>
      </c>
      <c r="C90" s="13">
        <v>7080</v>
      </c>
      <c r="D90" s="13">
        <v>17015.848507130024</v>
      </c>
      <c r="E90" s="12">
        <f t="shared" si="4"/>
        <v>0.70617345150119903</v>
      </c>
      <c r="F90" s="12">
        <f t="shared" si="5"/>
        <v>0.13749213853430745</v>
      </c>
    </row>
    <row r="91" spans="1:6" x14ac:dyDescent="0.35">
      <c r="A91" s="24" t="s">
        <v>41</v>
      </c>
      <c r="B91" s="11">
        <f t="shared" si="3"/>
        <v>664.83722168524275</v>
      </c>
      <c r="C91" s="13">
        <v>423</v>
      </c>
      <c r="D91" s="13">
        <v>241.83722168524272</v>
      </c>
      <c r="E91" s="12">
        <f t="shared" si="4"/>
        <v>0.36375403451724447</v>
      </c>
      <c r="F91" s="12">
        <f t="shared" si="5"/>
        <v>1.954102774996299E-3</v>
      </c>
    </row>
    <row r="92" spans="1:6" x14ac:dyDescent="0.35">
      <c r="A92" s="24" t="s">
        <v>42</v>
      </c>
      <c r="B92" s="11">
        <f t="shared" si="3"/>
        <v>2463.0541182617844</v>
      </c>
      <c r="C92" s="13">
        <v>617</v>
      </c>
      <c r="D92" s="13">
        <v>1846.0541182617842</v>
      </c>
      <c r="E92" s="12">
        <f t="shared" si="4"/>
        <v>0.74949799298952202</v>
      </c>
      <c r="F92" s="12">
        <f t="shared" si="5"/>
        <v>1.4916560197601817E-2</v>
      </c>
    </row>
    <row r="93" spans="1:6" x14ac:dyDescent="0.35">
      <c r="A93" s="24" t="s">
        <v>43</v>
      </c>
      <c r="B93" s="11">
        <f t="shared" si="3"/>
        <v>2538.1227609426096</v>
      </c>
      <c r="C93" s="13">
        <v>1501</v>
      </c>
      <c r="D93" s="13">
        <v>1037.1227609426096</v>
      </c>
      <c r="E93" s="12">
        <f t="shared" si="4"/>
        <v>0.40861804515611466</v>
      </c>
      <c r="F93" s="12">
        <f t="shared" si="5"/>
        <v>8.3802007443151416E-3</v>
      </c>
    </row>
    <row r="94" spans="1:6" x14ac:dyDescent="0.35">
      <c r="A94" s="24" t="s">
        <v>44</v>
      </c>
      <c r="B94" s="11">
        <f t="shared" si="3"/>
        <v>232.43475852745877</v>
      </c>
      <c r="C94" s="13">
        <v>152</v>
      </c>
      <c r="D94" s="13">
        <v>80.434758527458769</v>
      </c>
      <c r="E94" s="12">
        <f t="shared" si="4"/>
        <v>0.34605305607920328</v>
      </c>
      <c r="F94" s="12">
        <f t="shared" si="5"/>
        <v>6.499321475386254E-4</v>
      </c>
    </row>
    <row r="95" spans="1:6" x14ac:dyDescent="0.35">
      <c r="A95" s="24" t="s">
        <v>45</v>
      </c>
      <c r="B95" s="11">
        <f t="shared" si="3"/>
        <v>1255.4646164431463</v>
      </c>
      <c r="C95" s="13">
        <v>603</v>
      </c>
      <c r="D95" s="13">
        <v>652.46461644314627</v>
      </c>
      <c r="E95" s="12">
        <f t="shared" si="4"/>
        <v>0.51969972542248322</v>
      </c>
      <c r="F95" s="12">
        <f t="shared" si="5"/>
        <v>5.2720706460888424E-3</v>
      </c>
    </row>
    <row r="96" spans="1:6" x14ac:dyDescent="0.35">
      <c r="A96" s="24" t="s">
        <v>46</v>
      </c>
      <c r="B96" s="11">
        <f t="shared" si="3"/>
        <v>1760.3077510205035</v>
      </c>
      <c r="C96" s="13">
        <v>1242</v>
      </c>
      <c r="D96" s="13">
        <v>518.30775102050359</v>
      </c>
      <c r="E96" s="12">
        <f t="shared" si="4"/>
        <v>0.29444155473383843</v>
      </c>
      <c r="F96" s="12">
        <f t="shared" si="5"/>
        <v>4.1880509853420185E-3</v>
      </c>
    </row>
    <row r="97" spans="1:6" x14ac:dyDescent="0.35">
      <c r="A97" s="24" t="s">
        <v>47</v>
      </c>
      <c r="B97" s="11">
        <f t="shared" si="3"/>
        <v>58.513014494275936</v>
      </c>
      <c r="C97" s="13">
        <v>30</v>
      </c>
      <c r="D97" s="13">
        <v>28.513014494275939</v>
      </c>
      <c r="E97" s="12">
        <f t="shared" si="4"/>
        <v>0.48729354897730043</v>
      </c>
      <c r="F97" s="12">
        <f t="shared" si="5"/>
        <v>2.3039199821478214E-4</v>
      </c>
    </row>
    <row r="98" spans="1:6" x14ac:dyDescent="0.35">
      <c r="A98" s="24" t="s">
        <v>48</v>
      </c>
      <c r="B98" s="11">
        <f t="shared" si="3"/>
        <v>433.58374311581309</v>
      </c>
      <c r="C98" s="13">
        <v>169</v>
      </c>
      <c r="D98" s="13">
        <v>264.58374311581309</v>
      </c>
      <c r="E98" s="12">
        <f t="shared" si="4"/>
        <v>0.61022523864586187</v>
      </c>
      <c r="F98" s="12">
        <f t="shared" si="5"/>
        <v>2.1379001257070258E-3</v>
      </c>
    </row>
    <row r="99" spans="1:6" x14ac:dyDescent="0.35">
      <c r="A99" s="24" t="s">
        <v>49</v>
      </c>
      <c r="B99" s="11">
        <f t="shared" si="3"/>
        <v>116.27707844248103</v>
      </c>
      <c r="C99" s="13">
        <v>55</v>
      </c>
      <c r="D99" s="13">
        <v>61.277078442481027</v>
      </c>
      <c r="E99" s="12">
        <f t="shared" si="4"/>
        <v>0.52699189954960091</v>
      </c>
      <c r="F99" s="12">
        <f t="shared" si="5"/>
        <v>4.9513349596765109E-4</v>
      </c>
    </row>
    <row r="100" spans="1:6" x14ac:dyDescent="0.35">
      <c r="A100" s="24" t="s">
        <v>50</v>
      </c>
      <c r="B100" s="11">
        <f t="shared" si="3"/>
        <v>21276.734495424978</v>
      </c>
      <c r="C100" s="13">
        <v>10649</v>
      </c>
      <c r="D100" s="13">
        <v>10627.734495424977</v>
      </c>
      <c r="E100" s="12">
        <f t="shared" si="4"/>
        <v>0.49950026390140839</v>
      </c>
      <c r="F100" s="12">
        <f t="shared" si="5"/>
        <v>8.5874644625480806E-2</v>
      </c>
    </row>
    <row r="101" spans="1:6" x14ac:dyDescent="0.35">
      <c r="A101" s="24" t="s">
        <v>51</v>
      </c>
      <c r="B101" s="11">
        <f t="shared" si="3"/>
        <v>61.0369092610145</v>
      </c>
      <c r="C101" s="13">
        <v>31</v>
      </c>
      <c r="D101" s="13">
        <v>30.036909261014504</v>
      </c>
      <c r="E101" s="12">
        <f t="shared" si="4"/>
        <v>0.49211058726067708</v>
      </c>
      <c r="F101" s="12">
        <f>D101/$D$134</f>
        <v>2.4270543355668295E-4</v>
      </c>
    </row>
    <row r="102" spans="1:6" x14ac:dyDescent="0.35">
      <c r="A102" s="24" t="s">
        <v>81</v>
      </c>
      <c r="B102" s="11">
        <f t="shared" si="3"/>
        <v>324.68615135092273</v>
      </c>
      <c r="C102" s="13">
        <v>147</v>
      </c>
      <c r="D102" s="13">
        <v>177.6861513509227</v>
      </c>
      <c r="E102" s="12">
        <f t="shared" si="4"/>
        <v>0.54725509730434563</v>
      </c>
      <c r="F102" s="12">
        <f t="shared" si="5"/>
        <v>1.4357467349883891E-3</v>
      </c>
    </row>
    <row r="103" spans="1:6" x14ac:dyDescent="0.35">
      <c r="A103" s="24" t="s">
        <v>82</v>
      </c>
      <c r="B103" s="11">
        <f t="shared" si="3"/>
        <v>3789.2836133442006</v>
      </c>
      <c r="C103" s="13">
        <v>2053</v>
      </c>
      <c r="D103" s="13">
        <v>1736.2836133442004</v>
      </c>
      <c r="E103" s="12">
        <f t="shared" si="4"/>
        <v>0.45820893617721525</v>
      </c>
      <c r="F103" s="12">
        <f t="shared" si="5"/>
        <v>1.4029588180732652E-2</v>
      </c>
    </row>
    <row r="104" spans="1:6" x14ac:dyDescent="0.35">
      <c r="A104" s="24" t="s">
        <v>52</v>
      </c>
      <c r="B104" s="11">
        <f t="shared" si="3"/>
        <v>450.19954733669999</v>
      </c>
      <c r="C104" s="13">
        <v>162</v>
      </c>
      <c r="D104" s="13">
        <v>288.19954733669999</v>
      </c>
      <c r="E104" s="12">
        <f t="shared" si="4"/>
        <v>0.6401595671111554</v>
      </c>
      <c r="F104" s="12">
        <f t="shared" si="5"/>
        <v>2.3287214899297215E-3</v>
      </c>
    </row>
    <row r="105" spans="1:6" x14ac:dyDescent="0.35">
      <c r="A105" s="24" t="s">
        <v>53</v>
      </c>
      <c r="B105" s="11">
        <f t="shared" si="3"/>
        <v>12619.372628557165</v>
      </c>
      <c r="C105" s="13">
        <v>7292</v>
      </c>
      <c r="D105" s="13">
        <v>5327.3726285571647</v>
      </c>
      <c r="E105" s="12">
        <f t="shared" si="4"/>
        <v>0.42215827881185797</v>
      </c>
      <c r="F105" s="12">
        <f t="shared" si="5"/>
        <v>4.3046449030298847E-2</v>
      </c>
    </row>
    <row r="106" spans="1:6" x14ac:dyDescent="0.35">
      <c r="A106" s="24" t="s">
        <v>83</v>
      </c>
      <c r="B106" s="11">
        <f t="shared" si="3"/>
        <v>883.27559830897678</v>
      </c>
      <c r="C106" s="13">
        <v>240</v>
      </c>
      <c r="D106" s="13">
        <v>643.27559830897678</v>
      </c>
      <c r="E106" s="12">
        <f t="shared" si="4"/>
        <v>0.72828412733298886</v>
      </c>
      <c r="F106" s="12">
        <f t="shared" si="5"/>
        <v>5.1978211748521831E-3</v>
      </c>
    </row>
    <row r="107" spans="1:6" x14ac:dyDescent="0.35">
      <c r="A107" s="24" t="s">
        <v>54</v>
      </c>
      <c r="B107" s="11">
        <f t="shared" si="3"/>
        <v>209.4619334262992</v>
      </c>
      <c r="C107" s="13">
        <v>92</v>
      </c>
      <c r="D107" s="13">
        <v>117.4619334262992</v>
      </c>
      <c r="E107" s="12">
        <f t="shared" si="4"/>
        <v>0.56077938126943283</v>
      </c>
      <c r="F107" s="12">
        <f t="shared" si="5"/>
        <v>9.4912060461687091E-4</v>
      </c>
    </row>
    <row r="108" spans="1:6" x14ac:dyDescent="0.35">
      <c r="A108" s="24" t="s">
        <v>55</v>
      </c>
      <c r="B108" s="11">
        <f t="shared" si="3"/>
        <v>822.91714764547805</v>
      </c>
      <c r="C108" s="13">
        <v>335</v>
      </c>
      <c r="D108" s="13">
        <v>487.91714764547805</v>
      </c>
      <c r="E108" s="12">
        <f t="shared" si="4"/>
        <v>0.59291163034031003</v>
      </c>
      <c r="F108" s="12">
        <f t="shared" si="5"/>
        <v>3.9424876184826268E-3</v>
      </c>
    </row>
    <row r="109" spans="1:6" x14ac:dyDescent="0.35">
      <c r="A109" s="24" t="s">
        <v>56</v>
      </c>
      <c r="B109" s="11">
        <f t="shared" si="3"/>
        <v>7828.1210590978426</v>
      </c>
      <c r="C109" s="13">
        <v>2800</v>
      </c>
      <c r="D109" s="13">
        <v>5028.1210590978426</v>
      </c>
      <c r="E109" s="12">
        <f t="shared" si="4"/>
        <v>0.64231518919270669</v>
      </c>
      <c r="F109" s="12">
        <f t="shared" si="5"/>
        <v>4.0628424549916956E-2</v>
      </c>
    </row>
    <row r="110" spans="1:6" x14ac:dyDescent="0.35">
      <c r="A110" s="24" t="s">
        <v>57</v>
      </c>
      <c r="B110" s="11">
        <f t="shared" si="3"/>
        <v>69.535837105564681</v>
      </c>
      <c r="C110" s="13">
        <v>40</v>
      </c>
      <c r="D110" s="13">
        <v>29.535837105564678</v>
      </c>
      <c r="E110" s="12">
        <f t="shared" si="4"/>
        <v>0.42475705096819838</v>
      </c>
      <c r="F110" s="12">
        <f t="shared" si="5"/>
        <v>2.3865665031887242E-4</v>
      </c>
    </row>
    <row r="111" spans="1:6" x14ac:dyDescent="0.35">
      <c r="A111" s="24" t="s">
        <v>58</v>
      </c>
      <c r="B111" s="11">
        <f t="shared" si="3"/>
        <v>426.7216210112486</v>
      </c>
      <c r="C111" s="13">
        <v>173</v>
      </c>
      <c r="D111" s="13">
        <v>253.7216210112486</v>
      </c>
      <c r="E111" s="12">
        <f t="shared" si="4"/>
        <v>0.59458346734336287</v>
      </c>
      <c r="F111" s="12">
        <f t="shared" si="5"/>
        <v>2.0501315729632972E-3</v>
      </c>
    </row>
    <row r="112" spans="1:6" x14ac:dyDescent="0.35">
      <c r="A112" s="24" t="s">
        <v>59</v>
      </c>
      <c r="B112" s="11">
        <f t="shared" si="3"/>
        <v>1443.6771353633881</v>
      </c>
      <c r="C112" s="13">
        <v>580</v>
      </c>
      <c r="D112" s="13">
        <v>863.67713536338806</v>
      </c>
      <c r="E112" s="12">
        <f t="shared" si="4"/>
        <v>0.59824812224790958</v>
      </c>
      <c r="F112" s="12">
        <f t="shared" si="5"/>
        <v>6.9787184749874999E-3</v>
      </c>
    </row>
    <row r="113" spans="1:6" x14ac:dyDescent="0.35">
      <c r="A113" s="24" t="s">
        <v>60</v>
      </c>
      <c r="B113" s="11">
        <f t="shared" si="3"/>
        <v>2825.2444344465357</v>
      </c>
      <c r="C113" s="13">
        <v>1119</v>
      </c>
      <c r="D113" s="13">
        <v>1706.2444344465355</v>
      </c>
      <c r="E113" s="12">
        <f t="shared" si="4"/>
        <v>0.60392807561827411</v>
      </c>
      <c r="F113" s="12">
        <f t="shared" si="5"/>
        <v>1.3786864407967281E-2</v>
      </c>
    </row>
    <row r="114" spans="1:6" x14ac:dyDescent="0.35">
      <c r="A114" s="24" t="s">
        <v>61</v>
      </c>
      <c r="B114" s="11">
        <f t="shared" si="3"/>
        <v>957.01382537976212</v>
      </c>
      <c r="C114" s="13">
        <v>352</v>
      </c>
      <c r="D114" s="13">
        <v>605.01382537976212</v>
      </c>
      <c r="E114" s="12">
        <f t="shared" si="4"/>
        <v>0.63218922165484981</v>
      </c>
      <c r="F114" s="12">
        <f t="shared" si="5"/>
        <v>4.8886568694725572E-3</v>
      </c>
    </row>
    <row r="115" spans="1:6" x14ac:dyDescent="0.35">
      <c r="A115" s="24" t="s">
        <v>62</v>
      </c>
      <c r="B115" s="11">
        <f t="shared" si="3"/>
        <v>1029.1648153579895</v>
      </c>
      <c r="C115" s="13">
        <v>248</v>
      </c>
      <c r="D115" s="13">
        <v>781.16481535798948</v>
      </c>
      <c r="E115" s="12">
        <f t="shared" si="4"/>
        <v>0.75902790661014341</v>
      </c>
      <c r="F115" s="12">
        <f t="shared" si="5"/>
        <v>6.3119991322397283E-3</v>
      </c>
    </row>
    <row r="116" spans="1:6" x14ac:dyDescent="0.35">
      <c r="A116" s="24" t="s">
        <v>63</v>
      </c>
      <c r="B116" s="11">
        <f t="shared" si="3"/>
        <v>493.37291189080412</v>
      </c>
      <c r="C116" s="13">
        <v>310</v>
      </c>
      <c r="D116" s="13">
        <v>183.37291189080412</v>
      </c>
      <c r="E116" s="12">
        <f t="shared" si="4"/>
        <v>0.37167203036754715</v>
      </c>
      <c r="F116" s="12">
        <f t="shared" si="5"/>
        <v>1.4816971245697949E-3</v>
      </c>
    </row>
    <row r="117" spans="1:6" x14ac:dyDescent="0.35">
      <c r="A117" s="24" t="s">
        <v>64</v>
      </c>
      <c r="B117" s="11">
        <f t="shared" si="3"/>
        <v>1069.9277515921424</v>
      </c>
      <c r="C117" s="13">
        <v>431</v>
      </c>
      <c r="D117" s="13">
        <v>638.92775159214239</v>
      </c>
      <c r="E117" s="12">
        <f t="shared" si="4"/>
        <v>0.59716906178138118</v>
      </c>
      <c r="F117" s="12">
        <f t="shared" si="5"/>
        <v>5.1626895302053447E-3</v>
      </c>
    </row>
    <row r="118" spans="1:6" x14ac:dyDescent="0.35">
      <c r="A118" s="24" t="s">
        <v>65</v>
      </c>
      <c r="B118" s="11">
        <f t="shared" si="3"/>
        <v>199.43916376067699</v>
      </c>
      <c r="C118" s="13">
        <v>104</v>
      </c>
      <c r="D118" s="13">
        <v>95.439163760676976</v>
      </c>
      <c r="E118" s="12">
        <f t="shared" si="4"/>
        <v>0.47853772529452671</v>
      </c>
      <c r="F118" s="12">
        <f t="shared" si="5"/>
        <v>7.7117134181601253E-4</v>
      </c>
    </row>
    <row r="119" spans="1:6" x14ac:dyDescent="0.35">
      <c r="A119" s="24" t="s">
        <v>66</v>
      </c>
      <c r="B119" s="11">
        <f t="shared" si="3"/>
        <v>1634.7871887601614</v>
      </c>
      <c r="C119" s="13">
        <v>881</v>
      </c>
      <c r="D119" s="13">
        <v>753.78718876016126</v>
      </c>
      <c r="E119" s="12">
        <f t="shared" si="4"/>
        <v>0.46109193535572102</v>
      </c>
      <c r="F119" s="12">
        <f t="shared" si="5"/>
        <v>6.0907813406408055E-3</v>
      </c>
    </row>
    <row r="120" spans="1:6" x14ac:dyDescent="0.35">
      <c r="A120" s="24" t="s">
        <v>67</v>
      </c>
      <c r="B120" s="11">
        <f t="shared" si="3"/>
        <v>737.6520948201437</v>
      </c>
      <c r="C120" s="13">
        <v>217</v>
      </c>
      <c r="D120" s="13">
        <v>520.6520948201437</v>
      </c>
      <c r="E120" s="12">
        <f t="shared" si="4"/>
        <v>0.70582337998659173</v>
      </c>
      <c r="F120" s="12">
        <f t="shared" si="5"/>
        <v>4.2069938457193366E-3</v>
      </c>
    </row>
    <row r="121" spans="1:6" x14ac:dyDescent="0.35">
      <c r="A121" s="24" t="s">
        <v>68</v>
      </c>
      <c r="B121" s="11">
        <f t="shared" si="3"/>
        <v>5276.9584719979666</v>
      </c>
      <c r="C121" s="13">
        <v>1437</v>
      </c>
      <c r="D121" s="13">
        <v>3839.9584719979666</v>
      </c>
      <c r="E121" s="12">
        <f t="shared" si="4"/>
        <v>0.72768404230857597</v>
      </c>
      <c r="F121" s="12">
        <f t="shared" si="5"/>
        <v>3.1027785771406177E-2</v>
      </c>
    </row>
    <row r="122" spans="1:6" x14ac:dyDescent="0.35">
      <c r="A122" s="24" t="s">
        <v>84</v>
      </c>
      <c r="B122" s="11">
        <f t="shared" si="3"/>
        <v>262.6029956985127</v>
      </c>
      <c r="C122" s="13">
        <v>140</v>
      </c>
      <c r="D122" s="13">
        <v>122.60299569851273</v>
      </c>
      <c r="E122" s="12">
        <f t="shared" si="4"/>
        <v>0.46687584569396867</v>
      </c>
      <c r="F122" s="12">
        <f t="shared" si="5"/>
        <v>9.9066162126664283E-4</v>
      </c>
    </row>
    <row r="123" spans="1:6" x14ac:dyDescent="0.35">
      <c r="A123" s="24" t="s">
        <v>85</v>
      </c>
      <c r="B123" s="11">
        <f t="shared" si="3"/>
        <v>693.0483148860618</v>
      </c>
      <c r="C123" s="13">
        <v>196</v>
      </c>
      <c r="D123" s="13">
        <v>497.0483148860618</v>
      </c>
      <c r="E123" s="12">
        <f t="shared" si="4"/>
        <v>0.71719143414666164</v>
      </c>
      <c r="F123" s="12">
        <f t="shared" si="5"/>
        <v>4.0162696406190017E-3</v>
      </c>
    </row>
    <row r="124" spans="1:6" x14ac:dyDescent="0.35">
      <c r="A124" s="24" t="s">
        <v>69</v>
      </c>
      <c r="B124" s="11">
        <f t="shared" si="3"/>
        <v>1681.3843123126817</v>
      </c>
      <c r="C124" s="13">
        <v>1249</v>
      </c>
      <c r="D124" s="13">
        <v>432.38431231268169</v>
      </c>
      <c r="E124" s="12">
        <f t="shared" si="4"/>
        <v>0.2571597160425228</v>
      </c>
      <c r="F124" s="12">
        <f t="shared" si="5"/>
        <v>3.4937689850521314E-3</v>
      </c>
    </row>
    <row r="125" spans="1:6" x14ac:dyDescent="0.35">
      <c r="A125" s="24" t="s">
        <v>70</v>
      </c>
      <c r="B125" s="11">
        <f t="shared" si="3"/>
        <v>408.37765876515317</v>
      </c>
      <c r="C125" s="13">
        <v>155</v>
      </c>
      <c r="D125" s="13">
        <v>253.37765876515317</v>
      </c>
      <c r="E125" s="12">
        <f t="shared" si="4"/>
        <v>0.62044936427549224</v>
      </c>
      <c r="F125" s="12">
        <f t="shared" si="5"/>
        <v>2.0473522754883042E-3</v>
      </c>
    </row>
    <row r="126" spans="1:6" x14ac:dyDescent="0.35">
      <c r="A126" s="24" t="s">
        <v>71</v>
      </c>
      <c r="B126" s="11">
        <f t="shared" si="3"/>
        <v>74.642463975680755</v>
      </c>
      <c r="C126" s="13">
        <v>51</v>
      </c>
      <c r="D126" s="13">
        <v>23.642463975680759</v>
      </c>
      <c r="E126" s="12">
        <f t="shared" si="4"/>
        <v>0.31674281255484416</v>
      </c>
      <c r="F126" s="12">
        <f t="shared" si="5"/>
        <v>1.9103678143787982E-4</v>
      </c>
    </row>
    <row r="127" spans="1:6" x14ac:dyDescent="0.35">
      <c r="A127" s="24" t="s">
        <v>72</v>
      </c>
      <c r="B127" s="11">
        <f t="shared" si="3"/>
        <v>899.20226749423523</v>
      </c>
      <c r="C127" s="13">
        <v>595</v>
      </c>
      <c r="D127" s="13">
        <v>304.20226749423529</v>
      </c>
      <c r="E127" s="12">
        <f t="shared" si="4"/>
        <v>0.33830238033311621</v>
      </c>
      <c r="F127" s="12">
        <f t="shared" si="5"/>
        <v>2.4580273083203612E-3</v>
      </c>
    </row>
    <row r="128" spans="1:6" x14ac:dyDescent="0.35">
      <c r="A128" s="24" t="s">
        <v>73</v>
      </c>
      <c r="B128" s="11">
        <f t="shared" si="3"/>
        <v>89.114311253185633</v>
      </c>
      <c r="C128" s="13">
        <v>38</v>
      </c>
      <c r="D128" s="13">
        <v>51.114311253185626</v>
      </c>
      <c r="E128" s="12">
        <f t="shared" si="4"/>
        <v>0.57358139825558496</v>
      </c>
      <c r="F128" s="12">
        <f t="shared" si="5"/>
        <v>4.1301589873487035E-4</v>
      </c>
    </row>
    <row r="129" spans="1:6" x14ac:dyDescent="0.35">
      <c r="A129" s="24" t="s">
        <v>74</v>
      </c>
      <c r="B129" s="11">
        <f t="shared" si="3"/>
        <v>2623.5527503004405</v>
      </c>
      <c r="C129" s="13">
        <v>1393</v>
      </c>
      <c r="D129" s="13">
        <v>1230.5527503004405</v>
      </c>
      <c r="E129" s="12">
        <f t="shared" si="4"/>
        <v>0.46904059777701124</v>
      </c>
      <c r="F129" s="12">
        <f t="shared" si="5"/>
        <v>9.9431614678037496E-3</v>
      </c>
    </row>
    <row r="130" spans="1:6" x14ac:dyDescent="0.35">
      <c r="A130" s="24" t="s">
        <v>75</v>
      </c>
      <c r="B130" s="11">
        <f t="shared" si="3"/>
        <v>930.39674998430382</v>
      </c>
      <c r="C130" s="13">
        <v>448</v>
      </c>
      <c r="D130" s="13">
        <v>482.39674998430388</v>
      </c>
      <c r="E130" s="12">
        <f t="shared" si="4"/>
        <v>0.51848499040053841</v>
      </c>
      <c r="F130" s="12">
        <f t="shared" si="5"/>
        <v>3.8978814808764664E-3</v>
      </c>
    </row>
    <row r="131" spans="1:6" x14ac:dyDescent="0.35">
      <c r="A131" s="24" t="s">
        <v>76</v>
      </c>
      <c r="B131" s="11">
        <f t="shared" si="3"/>
        <v>269.43181772712717</v>
      </c>
      <c r="C131" s="13">
        <v>166</v>
      </c>
      <c r="D131" s="13">
        <v>103.4318177271272</v>
      </c>
      <c r="E131" s="12">
        <f t="shared" si="4"/>
        <v>0.38388865353638368</v>
      </c>
      <c r="F131" s="12">
        <f t="shared" si="5"/>
        <v>8.3575390353495828E-4</v>
      </c>
    </row>
    <row r="132" spans="1:6" x14ac:dyDescent="0.35">
      <c r="A132" s="24" t="s">
        <v>77</v>
      </c>
      <c r="B132" s="11">
        <f t="shared" si="3"/>
        <v>10092.783008641054</v>
      </c>
      <c r="C132" s="13">
        <v>3466</v>
      </c>
      <c r="D132" s="13">
        <v>6626.7830086410549</v>
      </c>
      <c r="E132" s="12">
        <f t="shared" si="4"/>
        <v>0.65658629566963411</v>
      </c>
      <c r="F132" s="12">
        <f t="shared" si="5"/>
        <v>5.3545996667699908E-2</v>
      </c>
    </row>
    <row r="133" spans="1:6" x14ac:dyDescent="0.35">
      <c r="A133" s="24" t="s">
        <v>78</v>
      </c>
      <c r="B133" s="11">
        <f t="shared" si="3"/>
        <v>479.78017146521358</v>
      </c>
      <c r="C133" s="13">
        <v>264</v>
      </c>
      <c r="D133" s="13">
        <v>215.78017146521361</v>
      </c>
      <c r="E133" s="12">
        <f t="shared" si="4"/>
        <v>0.44974799772620183</v>
      </c>
      <c r="F133" s="12">
        <f t="shared" si="5"/>
        <v>1.7435555573746542E-3</v>
      </c>
    </row>
    <row r="134" spans="1:6" x14ac:dyDescent="0.35">
      <c r="A134" s="24" t="s">
        <v>9</v>
      </c>
      <c r="B134" s="11">
        <f t="shared" si="3"/>
        <v>219423.7013230155</v>
      </c>
      <c r="C134" s="41">
        <f>'State of Colorado'!C4</f>
        <v>95665</v>
      </c>
      <c r="D134" s="41">
        <f>'State of Colorado'!D4</f>
        <v>123758.70132301548</v>
      </c>
      <c r="E134" s="12">
        <f t="shared" si="4"/>
        <v>0.56401701628772205</v>
      </c>
      <c r="F134" s="12">
        <f t="shared" si="5"/>
        <v>1</v>
      </c>
    </row>
    <row r="135" spans="1:6" x14ac:dyDescent="0.35">
      <c r="A135" s="56" t="s">
        <v>12</v>
      </c>
      <c r="B135" s="56"/>
      <c r="C135" s="56"/>
      <c r="D135" s="56"/>
      <c r="E135" s="56"/>
      <c r="F135" s="56"/>
    </row>
    <row r="136" spans="1:6" x14ac:dyDescent="0.35">
      <c r="A136" s="24" t="s">
        <v>10</v>
      </c>
      <c r="B136" s="11">
        <f>C136+D136</f>
        <v>81676.264126567694</v>
      </c>
      <c r="C136" s="11">
        <f>C4+C70</f>
        <v>66078.916666666657</v>
      </c>
      <c r="D136" s="11">
        <f>D4+D70</f>
        <v>15597.347459901033</v>
      </c>
      <c r="E136" s="12">
        <f>D136/B136</f>
        <v>0.19096548583234624</v>
      </c>
      <c r="F136" s="12">
        <f>D136/$D$200</f>
        <v>7.8558366735385521E-2</v>
      </c>
    </row>
    <row r="137" spans="1:6" x14ac:dyDescent="0.35">
      <c r="A137" s="24" t="s">
        <v>24</v>
      </c>
      <c r="B137" s="11">
        <f t="shared" si="3"/>
        <v>5176.3811974270538</v>
      </c>
      <c r="C137" s="11">
        <f t="shared" ref="C137:D137" si="6">C5+C71</f>
        <v>4167.25</v>
      </c>
      <c r="D137" s="11">
        <f t="shared" si="6"/>
        <v>1009.1311974270534</v>
      </c>
      <c r="E137" s="12">
        <f t="shared" ref="E137:E200" si="7">D137/B137</f>
        <v>0.19494916601749637</v>
      </c>
      <c r="F137" s="12">
        <f t="shared" ref="F137:F200" si="8">D137/$D$200</f>
        <v>5.0826397818861052E-3</v>
      </c>
    </row>
    <row r="138" spans="1:6" x14ac:dyDescent="0.35">
      <c r="A138" s="24" t="s">
        <v>11</v>
      </c>
      <c r="B138" s="11">
        <f t="shared" ref="B138:B200" si="9">C138+D138</f>
        <v>97417.74916687225</v>
      </c>
      <c r="C138" s="11">
        <f t="shared" ref="C138:D138" si="10">C6+C72</f>
        <v>74303</v>
      </c>
      <c r="D138" s="11">
        <f t="shared" si="10"/>
        <v>23114.74916687225</v>
      </c>
      <c r="E138" s="12">
        <f t="shared" si="7"/>
        <v>0.2372745148040499</v>
      </c>
      <c r="F138" s="12">
        <f t="shared" si="8"/>
        <v>0.11642088160925787</v>
      </c>
    </row>
    <row r="139" spans="1:6" x14ac:dyDescent="0.35">
      <c r="A139" s="24" t="s">
        <v>25</v>
      </c>
      <c r="B139" s="11">
        <f t="shared" si="9"/>
        <v>2961.8788137834404</v>
      </c>
      <c r="C139" s="11">
        <f t="shared" ref="C139:D139" si="11">C7+C73</f>
        <v>2395</v>
      </c>
      <c r="D139" s="11">
        <f t="shared" si="11"/>
        <v>566.87881378344036</v>
      </c>
      <c r="E139" s="12">
        <f t="shared" si="7"/>
        <v>0.19139162991591865</v>
      </c>
      <c r="F139" s="12">
        <f t="shared" si="8"/>
        <v>2.855169692296025E-3</v>
      </c>
    </row>
    <row r="140" spans="1:6" x14ac:dyDescent="0.35">
      <c r="A140" s="24" t="s">
        <v>26</v>
      </c>
      <c r="B140" s="11">
        <f t="shared" si="9"/>
        <v>1036.4968582618114</v>
      </c>
      <c r="C140" s="11">
        <f t="shared" ref="C140:D140" si="12">C8+C74</f>
        <v>789</v>
      </c>
      <c r="D140" s="11">
        <f t="shared" si="12"/>
        <v>247.49685826181144</v>
      </c>
      <c r="E140" s="12">
        <f t="shared" si="7"/>
        <v>0.2387820631476488</v>
      </c>
      <c r="F140" s="12">
        <f t="shared" si="8"/>
        <v>1.2465548393515418E-3</v>
      </c>
    </row>
    <row r="141" spans="1:6" x14ac:dyDescent="0.35">
      <c r="A141" s="24" t="s">
        <v>27</v>
      </c>
      <c r="B141" s="11">
        <f t="shared" si="9"/>
        <v>1266.4054121591566</v>
      </c>
      <c r="C141" s="11">
        <f t="shared" ref="C141:D141" si="13">C9+C75</f>
        <v>1035.5833333333335</v>
      </c>
      <c r="D141" s="11">
        <f t="shared" si="13"/>
        <v>230.82207882582327</v>
      </c>
      <c r="E141" s="12">
        <f t="shared" si="7"/>
        <v>0.1822655498860222</v>
      </c>
      <c r="F141" s="12">
        <f t="shared" si="8"/>
        <v>1.1625698257758852E-3</v>
      </c>
    </row>
    <row r="142" spans="1:6" x14ac:dyDescent="0.35">
      <c r="A142" s="24" t="s">
        <v>28</v>
      </c>
      <c r="B142" s="11">
        <f t="shared" si="9"/>
        <v>44856.166496354097</v>
      </c>
      <c r="C142" s="11">
        <f t="shared" ref="C142:D142" si="14">C10+C76</f>
        <v>35583.5</v>
      </c>
      <c r="D142" s="11">
        <f t="shared" si="14"/>
        <v>9272.666496354097</v>
      </c>
      <c r="E142" s="12">
        <f t="shared" si="7"/>
        <v>0.20671999461005608</v>
      </c>
      <c r="F142" s="12">
        <f t="shared" si="8"/>
        <v>4.6703167773126567E-2</v>
      </c>
    </row>
    <row r="143" spans="1:6" x14ac:dyDescent="0.35">
      <c r="A143" s="24" t="s">
        <v>29</v>
      </c>
      <c r="B143" s="11">
        <f t="shared" si="9"/>
        <v>5739.5166605718914</v>
      </c>
      <c r="C143" s="11">
        <f t="shared" ref="C143:D143" si="15">C11+C77</f>
        <v>4601.75</v>
      </c>
      <c r="D143" s="11">
        <f t="shared" si="15"/>
        <v>1137.766660571891</v>
      </c>
      <c r="E143" s="12">
        <f t="shared" si="7"/>
        <v>0.19823388063107786</v>
      </c>
      <c r="F143" s="12">
        <f t="shared" si="8"/>
        <v>5.7305314772457235E-3</v>
      </c>
    </row>
    <row r="144" spans="1:6" x14ac:dyDescent="0.35">
      <c r="A144" s="24" t="s">
        <v>30</v>
      </c>
      <c r="B144" s="11">
        <f t="shared" si="9"/>
        <v>4357.2316064825536</v>
      </c>
      <c r="C144" s="11">
        <f t="shared" ref="C144:D144" si="16">C12+C78</f>
        <v>3382.4166666666665</v>
      </c>
      <c r="D144" s="11">
        <f t="shared" si="16"/>
        <v>974.8149398158871</v>
      </c>
      <c r="E144" s="12">
        <f t="shared" si="7"/>
        <v>0.22372346201785276</v>
      </c>
      <c r="F144" s="12">
        <f t="shared" si="8"/>
        <v>4.9098008323573712E-3</v>
      </c>
    </row>
    <row r="145" spans="1:6" x14ac:dyDescent="0.35">
      <c r="A145" s="24" t="s">
        <v>31</v>
      </c>
      <c r="B145" s="11">
        <f t="shared" si="9"/>
        <v>325.87505822293861</v>
      </c>
      <c r="C145" s="11">
        <f t="shared" ref="C145:D145" si="17">C13+C79</f>
        <v>260.66666666666663</v>
      </c>
      <c r="D145" s="11">
        <f t="shared" si="17"/>
        <v>65.208391556271962</v>
      </c>
      <c r="E145" s="12">
        <f t="shared" si="7"/>
        <v>0.20010243162476524</v>
      </c>
      <c r="F145" s="12">
        <f t="shared" si="8"/>
        <v>3.284317895252385E-4</v>
      </c>
    </row>
    <row r="146" spans="1:6" x14ac:dyDescent="0.35">
      <c r="A146" s="24" t="s">
        <v>79</v>
      </c>
      <c r="B146" s="11">
        <f t="shared" si="9"/>
        <v>1293.3624393997984</v>
      </c>
      <c r="C146" s="11">
        <f t="shared" ref="C146:D146" si="18">C14+C80</f>
        <v>1112.25</v>
      </c>
      <c r="D146" s="11">
        <f t="shared" si="18"/>
        <v>181.11243939979832</v>
      </c>
      <c r="E146" s="12">
        <f t="shared" si="7"/>
        <v>0.14003223990627553</v>
      </c>
      <c r="F146" s="12">
        <f t="shared" si="8"/>
        <v>9.1219981290331003E-4</v>
      </c>
    </row>
    <row r="147" spans="1:6" x14ac:dyDescent="0.35">
      <c r="A147" s="24" t="s">
        <v>32</v>
      </c>
      <c r="B147" s="11">
        <f t="shared" si="9"/>
        <v>2270.7562641172603</v>
      </c>
      <c r="C147" s="11">
        <f t="shared" ref="C147:D147" si="19">C15+C81</f>
        <v>1731.3333333333333</v>
      </c>
      <c r="D147" s="11">
        <f t="shared" si="19"/>
        <v>539.42293078392709</v>
      </c>
      <c r="E147" s="12">
        <f t="shared" si="7"/>
        <v>0.23755210513252675</v>
      </c>
      <c r="F147" s="12">
        <f t="shared" si="8"/>
        <v>2.7168840426838258E-3</v>
      </c>
    </row>
    <row r="148" spans="1:6" x14ac:dyDescent="0.35">
      <c r="A148" s="24" t="s">
        <v>33</v>
      </c>
      <c r="B148" s="11">
        <f t="shared" si="9"/>
        <v>1458.4978691960464</v>
      </c>
      <c r="C148" s="11">
        <f t="shared" ref="C148:D148" si="20">C16+C82</f>
        <v>1228.25</v>
      </c>
      <c r="D148" s="11">
        <f t="shared" si="20"/>
        <v>230.24786919604639</v>
      </c>
      <c r="E148" s="12">
        <f t="shared" si="7"/>
        <v>0.15786644194616731</v>
      </c>
      <c r="F148" s="12">
        <f t="shared" si="8"/>
        <v>1.1596777333354896E-3</v>
      </c>
    </row>
    <row r="149" spans="1:6" x14ac:dyDescent="0.35">
      <c r="A149" s="24" t="s">
        <v>34</v>
      </c>
      <c r="B149" s="11">
        <f t="shared" si="9"/>
        <v>1090.8962222397449</v>
      </c>
      <c r="C149" s="11">
        <f t="shared" ref="C149:D149" si="21">C17+C83</f>
        <v>884.08333333333337</v>
      </c>
      <c r="D149" s="11">
        <f t="shared" si="21"/>
        <v>206.81288890641156</v>
      </c>
      <c r="E149" s="12">
        <f t="shared" si="7"/>
        <v>0.18958071784481856</v>
      </c>
      <c r="F149" s="12">
        <f t="shared" si="8"/>
        <v>1.0416439599158298E-3</v>
      </c>
    </row>
    <row r="150" spans="1:6" x14ac:dyDescent="0.35">
      <c r="A150" s="24" t="s">
        <v>35</v>
      </c>
      <c r="B150" s="11">
        <f t="shared" si="9"/>
        <v>954.65682064779605</v>
      </c>
      <c r="C150" s="11">
        <f t="shared" ref="C150:D150" si="22">C18+C84</f>
        <v>721.75</v>
      </c>
      <c r="D150" s="11">
        <f t="shared" si="22"/>
        <v>232.90682064779605</v>
      </c>
      <c r="E150" s="12">
        <f t="shared" si="7"/>
        <v>0.24396915793232776</v>
      </c>
      <c r="F150" s="12">
        <f t="shared" si="8"/>
        <v>1.1730699388893602E-3</v>
      </c>
    </row>
    <row r="151" spans="1:6" x14ac:dyDescent="0.35">
      <c r="A151" s="24" t="s">
        <v>36</v>
      </c>
      <c r="B151" s="11">
        <f t="shared" si="9"/>
        <v>7853.5370619792957</v>
      </c>
      <c r="C151" s="11">
        <f t="shared" ref="C151:D151" si="23">C19+C85</f>
        <v>6012.75</v>
      </c>
      <c r="D151" s="11">
        <f t="shared" si="23"/>
        <v>1840.7870619792957</v>
      </c>
      <c r="E151" s="12">
        <f t="shared" si="7"/>
        <v>0.23438955561704186</v>
      </c>
      <c r="F151" s="12">
        <f t="shared" si="8"/>
        <v>9.2713985803352678E-3</v>
      </c>
    </row>
    <row r="152" spans="1:6" x14ac:dyDescent="0.35">
      <c r="A152" s="24" t="s">
        <v>37</v>
      </c>
      <c r="B152" s="11">
        <f t="shared" si="9"/>
        <v>146348.47033345856</v>
      </c>
      <c r="C152" s="11">
        <f t="shared" ref="C152:D152" si="24">C20+C86</f>
        <v>118108.33333333333</v>
      </c>
      <c r="D152" s="11">
        <f t="shared" si="24"/>
        <v>28240.137000125247</v>
      </c>
      <c r="E152" s="12">
        <f t="shared" si="7"/>
        <v>0.19296503021712086</v>
      </c>
      <c r="F152" s="12">
        <f t="shared" si="8"/>
        <v>0.14223566185320113</v>
      </c>
    </row>
    <row r="153" spans="1:6" x14ac:dyDescent="0.35">
      <c r="A153" s="24" t="s">
        <v>38</v>
      </c>
      <c r="B153" s="11">
        <f t="shared" si="9"/>
        <v>533.32537832249432</v>
      </c>
      <c r="C153" s="11">
        <f t="shared" ref="C153:D153" si="25">C21+C87</f>
        <v>436.5</v>
      </c>
      <c r="D153" s="11">
        <f t="shared" si="25"/>
        <v>96.825378322494288</v>
      </c>
      <c r="E153" s="12">
        <f t="shared" si="7"/>
        <v>0.18155029229444497</v>
      </c>
      <c r="F153" s="12">
        <f t="shared" si="8"/>
        <v>4.8767545886287621E-4</v>
      </c>
    </row>
    <row r="154" spans="1:6" x14ac:dyDescent="0.35">
      <c r="A154" s="24" t="s">
        <v>39</v>
      </c>
      <c r="B154" s="11">
        <f t="shared" si="9"/>
        <v>22177.31790146566</v>
      </c>
      <c r="C154" s="11">
        <f t="shared" ref="C154:D154" si="26">C22+C88</f>
        <v>18344</v>
      </c>
      <c r="D154" s="11">
        <f t="shared" si="26"/>
        <v>3833.3179014656612</v>
      </c>
      <c r="E154" s="12">
        <f t="shared" si="7"/>
        <v>0.17284857972894568</v>
      </c>
      <c r="F154" s="12">
        <f t="shared" si="8"/>
        <v>1.930707732778613E-2</v>
      </c>
    </row>
    <row r="155" spans="1:6" x14ac:dyDescent="0.35">
      <c r="A155" s="24" t="s">
        <v>40</v>
      </c>
      <c r="B155" s="11">
        <f t="shared" si="9"/>
        <v>7325.4893352878589</v>
      </c>
      <c r="C155" s="11">
        <f t="shared" ref="C155:D155" si="27">C23+C89</f>
        <v>4389.9166666666661</v>
      </c>
      <c r="D155" s="11">
        <f t="shared" si="27"/>
        <v>2935.5726686211924</v>
      </c>
      <c r="E155" s="12">
        <f t="shared" si="7"/>
        <v>0.40073400345832838</v>
      </c>
      <c r="F155" s="12">
        <f t="shared" si="8"/>
        <v>1.4785449569088539E-2</v>
      </c>
    </row>
    <row r="156" spans="1:6" x14ac:dyDescent="0.35">
      <c r="A156" s="24" t="s">
        <v>80</v>
      </c>
      <c r="B156" s="11">
        <f t="shared" si="9"/>
        <v>133693.09629283662</v>
      </c>
      <c r="C156" s="11">
        <f t="shared" ref="C156:D156" si="28">C24+C90</f>
        <v>106760.5</v>
      </c>
      <c r="D156" s="11">
        <f t="shared" si="28"/>
        <v>26932.596292836624</v>
      </c>
      <c r="E156" s="12">
        <f t="shared" si="7"/>
        <v>0.20145091287170447</v>
      </c>
      <c r="F156" s="12">
        <f t="shared" si="8"/>
        <v>0.13565003806885564</v>
      </c>
    </row>
    <row r="157" spans="1:6" x14ac:dyDescent="0.35">
      <c r="A157" s="24" t="s">
        <v>41</v>
      </c>
      <c r="B157" s="11">
        <f t="shared" si="9"/>
        <v>2463.1802479233024</v>
      </c>
      <c r="C157" s="11">
        <f t="shared" ref="C157:D157" si="29">C25+C91</f>
        <v>2011.75</v>
      </c>
      <c r="D157" s="11">
        <f t="shared" si="29"/>
        <v>451.43024792330232</v>
      </c>
      <c r="E157" s="12">
        <f t="shared" si="7"/>
        <v>0.1832713007113066</v>
      </c>
      <c r="F157" s="12">
        <f t="shared" si="8"/>
        <v>2.2736957718597754E-3</v>
      </c>
    </row>
    <row r="158" spans="1:6" x14ac:dyDescent="0.35">
      <c r="A158" s="24" t="s">
        <v>42</v>
      </c>
      <c r="B158" s="11">
        <f t="shared" si="9"/>
        <v>10991.181700747138</v>
      </c>
      <c r="C158" s="11">
        <f t="shared" ref="C158:D158" si="30">C26+C92</f>
        <v>8428.1666666666679</v>
      </c>
      <c r="D158" s="11">
        <f t="shared" si="30"/>
        <v>2563.0150340804707</v>
      </c>
      <c r="E158" s="12">
        <f t="shared" si="7"/>
        <v>0.23318830530353682</v>
      </c>
      <c r="F158" s="12">
        <f t="shared" si="8"/>
        <v>1.2909007477921364E-2</v>
      </c>
    </row>
    <row r="159" spans="1:6" x14ac:dyDescent="0.35">
      <c r="A159" s="24" t="s">
        <v>43</v>
      </c>
      <c r="B159" s="11">
        <f t="shared" si="9"/>
        <v>9450.459905593314</v>
      </c>
      <c r="C159" s="11">
        <f t="shared" ref="C159:D159" si="31">C27+C93</f>
        <v>6886.166666666667</v>
      </c>
      <c r="D159" s="11">
        <f t="shared" si="31"/>
        <v>2564.2932389266471</v>
      </c>
      <c r="E159" s="12">
        <f t="shared" si="7"/>
        <v>0.27134057649500781</v>
      </c>
      <c r="F159" s="12">
        <f t="shared" si="8"/>
        <v>1.2915445347265945E-2</v>
      </c>
    </row>
    <row r="160" spans="1:6" x14ac:dyDescent="0.35">
      <c r="A160" s="24" t="s">
        <v>44</v>
      </c>
      <c r="B160" s="11">
        <f t="shared" si="9"/>
        <v>853.43230444259495</v>
      </c>
      <c r="C160" s="11">
        <f t="shared" ref="C160:D160" si="32">C28+C94</f>
        <v>745</v>
      </c>
      <c r="D160" s="11">
        <f t="shared" si="32"/>
        <v>108.43230444259493</v>
      </c>
      <c r="E160" s="12">
        <f t="shared" si="7"/>
        <v>0.12705437077802637</v>
      </c>
      <c r="F160" s="12">
        <f t="shared" si="8"/>
        <v>5.461354733722393E-4</v>
      </c>
    </row>
    <row r="161" spans="1:6" x14ac:dyDescent="0.35">
      <c r="A161" s="24" t="s">
        <v>45</v>
      </c>
      <c r="B161" s="11">
        <f t="shared" si="9"/>
        <v>2481.6074605886229</v>
      </c>
      <c r="C161" s="11">
        <f t="shared" ref="C161:D161" si="33">C29+C95</f>
        <v>1646.8333333333333</v>
      </c>
      <c r="D161" s="11">
        <f t="shared" si="33"/>
        <v>834.77412725528961</v>
      </c>
      <c r="E161" s="12">
        <f t="shared" si="7"/>
        <v>0.33638443650442851</v>
      </c>
      <c r="F161" s="12">
        <f t="shared" si="8"/>
        <v>4.2044643936237939E-3</v>
      </c>
    </row>
    <row r="162" spans="1:6" x14ac:dyDescent="0.35">
      <c r="A162" s="24" t="s">
        <v>46</v>
      </c>
      <c r="B162" s="11">
        <f t="shared" si="9"/>
        <v>3904.7888068865809</v>
      </c>
      <c r="C162" s="11">
        <f t="shared" ref="C162:D162" si="34">C30+C96</f>
        <v>3185.916666666667</v>
      </c>
      <c r="D162" s="11">
        <f t="shared" si="34"/>
        <v>718.87214021991406</v>
      </c>
      <c r="E162" s="12">
        <f t="shared" si="7"/>
        <v>0.18410013339315395</v>
      </c>
      <c r="F162" s="12">
        <f t="shared" si="8"/>
        <v>3.6207067498133312E-3</v>
      </c>
    </row>
    <row r="163" spans="1:6" x14ac:dyDescent="0.35">
      <c r="A163" s="24" t="s">
        <v>47</v>
      </c>
      <c r="B163" s="11">
        <f t="shared" si="9"/>
        <v>166.46307845245286</v>
      </c>
      <c r="C163" s="11">
        <f t="shared" ref="C163:D163" si="35">C31+C97</f>
        <v>126.91666666666667</v>
      </c>
      <c r="D163" s="11">
        <f t="shared" si="35"/>
        <v>39.546411785786191</v>
      </c>
      <c r="E163" s="12">
        <f t="shared" si="7"/>
        <v>0.2375686677997001</v>
      </c>
      <c r="F163" s="12">
        <f t="shared" si="8"/>
        <v>1.9918140107626198E-4</v>
      </c>
    </row>
    <row r="164" spans="1:6" x14ac:dyDescent="0.35">
      <c r="A164" s="24" t="s">
        <v>48</v>
      </c>
      <c r="B164" s="11">
        <f t="shared" si="9"/>
        <v>2263.7580705132846</v>
      </c>
      <c r="C164" s="11">
        <f t="shared" ref="C164:D164" si="36">C32+C98</f>
        <v>1896.4166666666667</v>
      </c>
      <c r="D164" s="11">
        <f t="shared" si="36"/>
        <v>367.34140384661788</v>
      </c>
      <c r="E164" s="12">
        <f t="shared" si="7"/>
        <v>0.16227061037636714</v>
      </c>
      <c r="F164" s="12">
        <f t="shared" si="8"/>
        <v>1.8501697673058743E-3</v>
      </c>
    </row>
    <row r="165" spans="1:6" x14ac:dyDescent="0.35">
      <c r="A165" s="24" t="s">
        <v>49</v>
      </c>
      <c r="B165" s="11">
        <f t="shared" si="9"/>
        <v>289.14891756342206</v>
      </c>
      <c r="C165" s="11">
        <f t="shared" ref="C165:D165" si="37">C33+C99</f>
        <v>210.75</v>
      </c>
      <c r="D165" s="11">
        <f t="shared" si="37"/>
        <v>78.398917563422074</v>
      </c>
      <c r="E165" s="12">
        <f t="shared" si="7"/>
        <v>0.27113681843967485</v>
      </c>
      <c r="F165" s="12">
        <f t="shared" si="8"/>
        <v>3.9486784105043245E-4</v>
      </c>
    </row>
    <row r="166" spans="1:6" x14ac:dyDescent="0.35">
      <c r="A166" s="24" t="s">
        <v>50</v>
      </c>
      <c r="B166" s="11">
        <f t="shared" si="9"/>
        <v>77936.506384166685</v>
      </c>
      <c r="C166" s="11">
        <f t="shared" ref="C166:D166" si="38">C34+C100</f>
        <v>60228.5</v>
      </c>
      <c r="D166" s="11">
        <f t="shared" si="38"/>
        <v>17708.006384166678</v>
      </c>
      <c r="E166" s="12">
        <f t="shared" si="7"/>
        <v>0.22721067707192191</v>
      </c>
      <c r="F166" s="12">
        <f t="shared" si="8"/>
        <v>8.918901519994353E-2</v>
      </c>
    </row>
    <row r="167" spans="1:6" x14ac:dyDescent="0.35">
      <c r="A167" s="24" t="s">
        <v>51</v>
      </c>
      <c r="B167" s="11">
        <f t="shared" si="9"/>
        <v>276.31880794971033</v>
      </c>
      <c r="C167" s="11">
        <f t="shared" ref="C167:D167" si="39">C35+C101</f>
        <v>226.66666666666666</v>
      </c>
      <c r="D167" s="11">
        <f t="shared" si="39"/>
        <v>49.65214128304369</v>
      </c>
      <c r="E167" s="12">
        <f t="shared" si="7"/>
        <v>0.17969150073953821</v>
      </c>
      <c r="F167" s="12">
        <f t="shared" si="8"/>
        <v>2.5008041489993653E-4</v>
      </c>
    </row>
    <row r="168" spans="1:6" x14ac:dyDescent="0.35">
      <c r="A168" s="24" t="s">
        <v>81</v>
      </c>
      <c r="B168" s="11">
        <f t="shared" si="9"/>
        <v>1345.2218944283056</v>
      </c>
      <c r="C168" s="11">
        <f t="shared" ref="C168:D168" si="40">C36+C102</f>
        <v>1051.5</v>
      </c>
      <c r="D168" s="11">
        <f t="shared" si="40"/>
        <v>293.72189442830563</v>
      </c>
      <c r="E168" s="12">
        <f t="shared" si="7"/>
        <v>0.21834456876211639</v>
      </c>
      <c r="F168" s="12">
        <f t="shared" si="8"/>
        <v>1.4793741281991951E-3</v>
      </c>
    </row>
    <row r="169" spans="1:6" x14ac:dyDescent="0.35">
      <c r="A169" s="24" t="s">
        <v>82</v>
      </c>
      <c r="B169" s="11">
        <f t="shared" si="9"/>
        <v>11281.655993608005</v>
      </c>
      <c r="C169" s="11">
        <f t="shared" ref="C169:D169" si="41">C37+C103</f>
        <v>8873.5</v>
      </c>
      <c r="D169" s="11">
        <f t="shared" si="41"/>
        <v>2408.1559936080048</v>
      </c>
      <c r="E169" s="12">
        <f t="shared" si="7"/>
        <v>0.21345766924398557</v>
      </c>
      <c r="F169" s="12">
        <f t="shared" si="8"/>
        <v>1.2129036824257214E-2</v>
      </c>
    </row>
    <row r="170" spans="1:6" x14ac:dyDescent="0.35">
      <c r="A170" s="24" t="s">
        <v>52</v>
      </c>
      <c r="B170" s="11">
        <f t="shared" si="9"/>
        <v>1360.712324857514</v>
      </c>
      <c r="C170" s="11">
        <f t="shared" ref="C170:D170" si="42">C38+C104</f>
        <v>960.58333333333337</v>
      </c>
      <c r="D170" s="11">
        <f t="shared" si="42"/>
        <v>400.12899152418072</v>
      </c>
      <c r="E170" s="12">
        <f t="shared" si="7"/>
        <v>0.29405847526668061</v>
      </c>
      <c r="F170" s="12">
        <f t="shared" si="8"/>
        <v>2.0153093427217913E-3</v>
      </c>
    </row>
    <row r="171" spans="1:6" x14ac:dyDescent="0.35">
      <c r="A171" s="24" t="s">
        <v>53</v>
      </c>
      <c r="B171" s="11">
        <f t="shared" si="9"/>
        <v>51306.789295223833</v>
      </c>
      <c r="C171" s="11">
        <f t="shared" ref="C171:D171" si="43">C39+C105</f>
        <v>41914.416666666664</v>
      </c>
      <c r="D171" s="11">
        <f t="shared" si="43"/>
        <v>9392.3726285571647</v>
      </c>
      <c r="E171" s="12">
        <f t="shared" si="7"/>
        <v>0.1830629582863316</v>
      </c>
      <c r="F171" s="12">
        <f t="shared" si="8"/>
        <v>4.7306085561440218E-2</v>
      </c>
    </row>
    <row r="172" spans="1:6" x14ac:dyDescent="0.35">
      <c r="A172" s="24" t="s">
        <v>83</v>
      </c>
      <c r="B172" s="11">
        <f t="shared" si="9"/>
        <v>4618.6820963743166</v>
      </c>
      <c r="C172" s="11">
        <f t="shared" ref="C172:D172" si="44">C40+C106</f>
        <v>3605.5</v>
      </c>
      <c r="D172" s="11">
        <f t="shared" si="44"/>
        <v>1013.1820963743164</v>
      </c>
      <c r="E172" s="12">
        <f t="shared" si="7"/>
        <v>0.21936606054131075</v>
      </c>
      <c r="F172" s="12">
        <f t="shared" si="8"/>
        <v>5.1030427386019967E-3</v>
      </c>
    </row>
    <row r="173" spans="1:6" x14ac:dyDescent="0.35">
      <c r="A173" s="24" t="s">
        <v>54</v>
      </c>
      <c r="B173" s="11">
        <f t="shared" si="9"/>
        <v>1009.1689959902717</v>
      </c>
      <c r="C173" s="11">
        <f t="shared" ref="C173:D173" si="45">C41+C107</f>
        <v>815</v>
      </c>
      <c r="D173" s="11">
        <f t="shared" si="45"/>
        <v>194.1689959902717</v>
      </c>
      <c r="E173" s="12">
        <f t="shared" si="7"/>
        <v>0.1924048368130242</v>
      </c>
      <c r="F173" s="12">
        <f t="shared" si="8"/>
        <v>9.7796110748065291E-4</v>
      </c>
    </row>
    <row r="174" spans="1:6" x14ac:dyDescent="0.35">
      <c r="A174" s="24" t="s">
        <v>55</v>
      </c>
      <c r="B174" s="11">
        <f t="shared" si="9"/>
        <v>3731.712071814477</v>
      </c>
      <c r="C174" s="11">
        <f t="shared" ref="C174:D174" si="46">C42+C108</f>
        <v>2925.1666666666665</v>
      </c>
      <c r="D174" s="11">
        <f t="shared" si="46"/>
        <v>806.54540514781047</v>
      </c>
      <c r="E174" s="12">
        <f t="shared" si="7"/>
        <v>0.21613280704040022</v>
      </c>
      <c r="F174" s="12">
        <f t="shared" si="8"/>
        <v>4.0622862245798695E-3</v>
      </c>
    </row>
    <row r="175" spans="1:6" x14ac:dyDescent="0.35">
      <c r="A175" s="24" t="s">
        <v>56</v>
      </c>
      <c r="B175" s="11">
        <f t="shared" si="9"/>
        <v>32940.291741552748</v>
      </c>
      <c r="C175" s="11">
        <f t="shared" ref="C175:D175" si="47">C43+C109</f>
        <v>25963.916666666668</v>
      </c>
      <c r="D175" s="11">
        <f t="shared" si="47"/>
        <v>6976.3750748860766</v>
      </c>
      <c r="E175" s="12">
        <f t="shared" si="7"/>
        <v>0.21178850295626503</v>
      </c>
      <c r="F175" s="12">
        <f t="shared" si="8"/>
        <v>3.5137553550402247E-2</v>
      </c>
    </row>
    <row r="176" spans="1:6" x14ac:dyDescent="0.35">
      <c r="A176" s="24" t="s">
        <v>57</v>
      </c>
      <c r="B176" s="11">
        <f t="shared" si="9"/>
        <v>188.35333414706344</v>
      </c>
      <c r="C176" s="11">
        <f t="shared" ref="C176:D176" si="48">C44+C110</f>
        <v>141.83333333333331</v>
      </c>
      <c r="D176" s="11">
        <f t="shared" si="48"/>
        <v>46.520000813730135</v>
      </c>
      <c r="E176" s="12">
        <f t="shared" si="7"/>
        <v>0.24698262456776063</v>
      </c>
      <c r="F176" s="12">
        <f t="shared" si="8"/>
        <v>2.3430492228571748E-4</v>
      </c>
    </row>
    <row r="177" spans="1:6" x14ac:dyDescent="0.35">
      <c r="A177" s="24" t="s">
        <v>58</v>
      </c>
      <c r="B177" s="11">
        <f t="shared" si="9"/>
        <v>2647.8284724147102</v>
      </c>
      <c r="C177" s="11">
        <f t="shared" ref="C177:D177" si="49">C45+C111</f>
        <v>2020.5</v>
      </c>
      <c r="D177" s="11">
        <f t="shared" si="49"/>
        <v>627.32847241471018</v>
      </c>
      <c r="E177" s="12">
        <f t="shared" si="7"/>
        <v>0.23692186973222346</v>
      </c>
      <c r="F177" s="12">
        <f t="shared" si="8"/>
        <v>3.1596334137071712E-3</v>
      </c>
    </row>
    <row r="178" spans="1:6" x14ac:dyDescent="0.35">
      <c r="A178" s="24" t="s">
        <v>59</v>
      </c>
      <c r="B178" s="11">
        <f t="shared" si="9"/>
        <v>7065.5523427639982</v>
      </c>
      <c r="C178" s="11">
        <f t="shared" ref="C178:D178" si="50">C46+C112</f>
        <v>5867.666666666667</v>
      </c>
      <c r="D178" s="11">
        <f t="shared" si="50"/>
        <v>1197.8856760973313</v>
      </c>
      <c r="E178" s="12">
        <f t="shared" si="7"/>
        <v>0.16953885810839894</v>
      </c>
      <c r="F178" s="12">
        <f t="shared" si="8"/>
        <v>6.0333298653408645E-3</v>
      </c>
    </row>
    <row r="179" spans="1:6" x14ac:dyDescent="0.35">
      <c r="A179" s="24" t="s">
        <v>60</v>
      </c>
      <c r="B179" s="11">
        <f>C179+D179</f>
        <v>9488.7792313988575</v>
      </c>
      <c r="C179" s="11">
        <f t="shared" ref="C179:D179" si="51">C47+C113</f>
        <v>7034</v>
      </c>
      <c r="D179" s="11">
        <f t="shared" si="51"/>
        <v>2454.7792313988566</v>
      </c>
      <c r="E179" s="12">
        <f t="shared" si="7"/>
        <v>0.25870337706623692</v>
      </c>
      <c r="F179" s="12">
        <f t="shared" si="8"/>
        <v>1.2363861714975399E-2</v>
      </c>
    </row>
    <row r="180" spans="1:6" x14ac:dyDescent="0.35">
      <c r="A180" s="24" t="s">
        <v>61</v>
      </c>
      <c r="B180" s="11">
        <f t="shared" si="9"/>
        <v>5004.3606197347835</v>
      </c>
      <c r="C180" s="11">
        <f t="shared" ref="C180:D180" si="52">C48+C114</f>
        <v>4004.25</v>
      </c>
      <c r="D180" s="11">
        <f t="shared" si="52"/>
        <v>1000.1106197347835</v>
      </c>
      <c r="E180" s="12">
        <f t="shared" si="7"/>
        <v>0.19984783186703808</v>
      </c>
      <c r="F180" s="12">
        <f t="shared" si="8"/>
        <v>5.0372062969723267E-3</v>
      </c>
    </row>
    <row r="181" spans="1:6" x14ac:dyDescent="0.35">
      <c r="A181" s="24" t="s">
        <v>62</v>
      </c>
      <c r="B181" s="11">
        <f t="shared" si="9"/>
        <v>5425.61254961145</v>
      </c>
      <c r="C181" s="11">
        <f t="shared" ref="C181:D181" si="53">C49+C115</f>
        <v>4195.25</v>
      </c>
      <c r="D181" s="11">
        <f t="shared" si="53"/>
        <v>1230.36254961145</v>
      </c>
      <c r="E181" s="12">
        <f t="shared" si="7"/>
        <v>0.22676933495731486</v>
      </c>
      <c r="F181" s="12">
        <f t="shared" si="8"/>
        <v>6.1969044825313868E-3</v>
      </c>
    </row>
    <row r="182" spans="1:6" x14ac:dyDescent="0.35">
      <c r="A182" s="24" t="s">
        <v>63</v>
      </c>
      <c r="B182" s="11">
        <f t="shared" si="9"/>
        <v>983.98585143469973</v>
      </c>
      <c r="C182" s="11">
        <f t="shared" ref="C182:D182" si="54">C50+C116</f>
        <v>720.16666666666674</v>
      </c>
      <c r="D182" s="11">
        <f t="shared" si="54"/>
        <v>263.81918476803293</v>
      </c>
      <c r="E182" s="12">
        <f t="shared" si="7"/>
        <v>0.26811278270248662</v>
      </c>
      <c r="F182" s="12">
        <f t="shared" si="8"/>
        <v>1.3287646711801254E-3</v>
      </c>
    </row>
    <row r="183" spans="1:6" x14ac:dyDescent="0.35">
      <c r="A183" s="24" t="s">
        <v>64</v>
      </c>
      <c r="B183" s="11">
        <f t="shared" si="9"/>
        <v>3322.6545284962431</v>
      </c>
      <c r="C183" s="11">
        <f t="shared" ref="C183:D183" si="55">C51+C117</f>
        <v>2435.583333333333</v>
      </c>
      <c r="D183" s="11">
        <f t="shared" si="55"/>
        <v>887.07119516291027</v>
      </c>
      <c r="E183" s="12">
        <f>D183/B183</f>
        <v>0.26697665603061604</v>
      </c>
      <c r="F183" s="12">
        <f>D183/$D$200</f>
        <v>4.4678663759438247E-3</v>
      </c>
    </row>
    <row r="184" spans="1:6" x14ac:dyDescent="0.35">
      <c r="A184" s="24" t="s">
        <v>65</v>
      </c>
      <c r="B184" s="11">
        <f t="shared" si="9"/>
        <v>661.09786236000002</v>
      </c>
      <c r="C184" s="11">
        <f t="shared" ref="C184:D184" si="56">C52+C118</f>
        <v>503.33333333333331</v>
      </c>
      <c r="D184" s="11">
        <f t="shared" si="56"/>
        <v>157.76452902666671</v>
      </c>
      <c r="E184" s="12">
        <f t="shared" si="7"/>
        <v>0.23864020443732162</v>
      </c>
      <c r="F184" s="12">
        <f t="shared" si="8"/>
        <v>7.9460458010409006E-4</v>
      </c>
    </row>
    <row r="185" spans="1:6" x14ac:dyDescent="0.35">
      <c r="A185" s="24" t="s">
        <v>66</v>
      </c>
      <c r="B185" s="11">
        <f t="shared" si="9"/>
        <v>2857.8245851584611</v>
      </c>
      <c r="C185" s="11">
        <f t="shared" ref="C185:D185" si="57">C53+C119</f>
        <v>1893.4166666666665</v>
      </c>
      <c r="D185" s="11">
        <f t="shared" si="57"/>
        <v>964.4079184917947</v>
      </c>
      <c r="E185" s="12">
        <f t="shared" si="7"/>
        <v>0.33746225135729246</v>
      </c>
      <c r="F185" s="12">
        <f t="shared" si="8"/>
        <v>4.85738431731192E-3</v>
      </c>
    </row>
    <row r="186" spans="1:6" x14ac:dyDescent="0.35">
      <c r="A186" s="24" t="s">
        <v>67</v>
      </c>
      <c r="B186" s="11">
        <f t="shared" si="9"/>
        <v>3418.8790218349163</v>
      </c>
      <c r="C186" s="11">
        <f t="shared" ref="C186:D186" si="58">C54+C120</f>
        <v>2598.8333333333335</v>
      </c>
      <c r="D186" s="11">
        <f t="shared" si="58"/>
        <v>820.04568850158296</v>
      </c>
      <c r="E186" s="12">
        <f t="shared" si="7"/>
        <v>0.23985805969275376</v>
      </c>
      <c r="F186" s="12">
        <f t="shared" si="8"/>
        <v>4.1302824151798322E-3</v>
      </c>
    </row>
    <row r="187" spans="1:6" x14ac:dyDescent="0.35">
      <c r="A187" s="24" t="s">
        <v>68</v>
      </c>
      <c r="B187" s="11">
        <f t="shared" si="9"/>
        <v>47756.61729233907</v>
      </c>
      <c r="C187" s="11">
        <f t="shared" ref="C187:D187" si="59">C55+C121</f>
        <v>40223.083333333336</v>
      </c>
      <c r="D187" s="11">
        <f t="shared" si="59"/>
        <v>7533.5339590057374</v>
      </c>
      <c r="E187" s="12">
        <f t="shared" si="7"/>
        <v>0.15774848358479188</v>
      </c>
      <c r="F187" s="12">
        <f t="shared" si="8"/>
        <v>3.7943767367275706E-2</v>
      </c>
    </row>
    <row r="188" spans="1:6" x14ac:dyDescent="0.35">
      <c r="A188" s="24" t="s">
        <v>84</v>
      </c>
      <c r="B188" s="11">
        <f t="shared" si="9"/>
        <v>1055.9700928198472</v>
      </c>
      <c r="C188" s="11">
        <f t="shared" ref="C188:D188" si="60">C56+C122</f>
        <v>752.83333333333337</v>
      </c>
      <c r="D188" s="11">
        <f t="shared" si="60"/>
        <v>303.13675948651382</v>
      </c>
      <c r="E188" s="12">
        <f t="shared" si="7"/>
        <v>0.28706945542086504</v>
      </c>
      <c r="F188" s="12">
        <f t="shared" si="8"/>
        <v>1.5267935002371876E-3</v>
      </c>
    </row>
    <row r="189" spans="1:6" x14ac:dyDescent="0.35">
      <c r="A189" s="24" t="s">
        <v>85</v>
      </c>
      <c r="B189" s="11">
        <f t="shared" si="9"/>
        <v>3252.9522234318092</v>
      </c>
      <c r="C189" s="11">
        <f t="shared" ref="C189:D189" si="61">C57+C123</f>
        <v>2470.0833333333335</v>
      </c>
      <c r="D189" s="11">
        <f t="shared" si="61"/>
        <v>782.8688900984755</v>
      </c>
      <c r="E189" s="12">
        <f t="shared" si="7"/>
        <v>0.24066412179658825</v>
      </c>
      <c r="F189" s="12">
        <f t="shared" si="8"/>
        <v>3.9430359253194765E-3</v>
      </c>
    </row>
    <row r="190" spans="1:6" x14ac:dyDescent="0.35">
      <c r="A190" s="24" t="s">
        <v>69</v>
      </c>
      <c r="B190" s="11">
        <f t="shared" si="9"/>
        <v>4306.4065524705147</v>
      </c>
      <c r="C190" s="11">
        <f t="shared" ref="C190:D190" si="62">C58+C124</f>
        <v>3237.333333333333</v>
      </c>
      <c r="D190" s="11">
        <f t="shared" si="62"/>
        <v>1069.0732191371817</v>
      </c>
      <c r="E190" s="12">
        <f t="shared" si="7"/>
        <v>0.24825180951015224</v>
      </c>
      <c r="F190" s="12">
        <f t="shared" si="8"/>
        <v>5.3845467142328296E-3</v>
      </c>
    </row>
    <row r="191" spans="1:6" x14ac:dyDescent="0.35">
      <c r="A191" s="24" t="s">
        <v>70</v>
      </c>
      <c r="B191" s="11">
        <f t="shared" si="9"/>
        <v>1803.2455500518686</v>
      </c>
      <c r="C191" s="11">
        <f t="shared" ref="C191:D191" si="63">C59+C125</f>
        <v>1404.1666666666667</v>
      </c>
      <c r="D191" s="11">
        <f t="shared" si="63"/>
        <v>399.07888338520183</v>
      </c>
      <c r="E191" s="12">
        <f t="shared" si="7"/>
        <v>0.22131144778021092</v>
      </c>
      <c r="F191" s="12">
        <f t="shared" si="8"/>
        <v>2.0100203164623068E-3</v>
      </c>
    </row>
    <row r="192" spans="1:6" x14ac:dyDescent="0.35">
      <c r="A192" s="24" t="s">
        <v>71</v>
      </c>
      <c r="B192" s="11">
        <f t="shared" si="9"/>
        <v>201.29115283305401</v>
      </c>
      <c r="C192" s="11">
        <f t="shared" ref="C192:D192" si="64">C60+C126</f>
        <v>168.5</v>
      </c>
      <c r="D192" s="11">
        <f t="shared" si="64"/>
        <v>32.791152833054028</v>
      </c>
      <c r="E192" s="12">
        <f t="shared" si="7"/>
        <v>0.16290409375443446</v>
      </c>
      <c r="F192" s="12">
        <f t="shared" si="8"/>
        <v>1.651575318532706E-4</v>
      </c>
    </row>
    <row r="193" spans="1:6" x14ac:dyDescent="0.35">
      <c r="A193" s="24" t="s">
        <v>72</v>
      </c>
      <c r="B193" s="11">
        <f t="shared" si="9"/>
        <v>1686.8234251671072</v>
      </c>
      <c r="C193" s="11">
        <f t="shared" ref="C193:D193" si="65">C61+C127</f>
        <v>1249.1666666666665</v>
      </c>
      <c r="D193" s="11">
        <f t="shared" si="65"/>
        <v>437.65675850044062</v>
      </c>
      <c r="E193" s="12">
        <f t="shared" si="7"/>
        <v>0.25945617778996849</v>
      </c>
      <c r="F193" s="12">
        <f t="shared" si="8"/>
        <v>2.2043235381457495E-3</v>
      </c>
    </row>
    <row r="194" spans="1:6" x14ac:dyDescent="0.35">
      <c r="A194" s="24" t="s">
        <v>73</v>
      </c>
      <c r="B194" s="11">
        <f t="shared" si="9"/>
        <v>480.07721324203214</v>
      </c>
      <c r="C194" s="11">
        <f t="shared" ref="C194:D194" si="66">C62+C128</f>
        <v>395.58333333333331</v>
      </c>
      <c r="D194" s="11">
        <f t="shared" si="66"/>
        <v>84.493879908698801</v>
      </c>
      <c r="E194" s="12">
        <f t="shared" si="7"/>
        <v>0.17600060485707952</v>
      </c>
      <c r="F194" s="12">
        <f t="shared" si="8"/>
        <v>4.2556602793057858E-4</v>
      </c>
    </row>
    <row r="195" spans="1:6" x14ac:dyDescent="0.35">
      <c r="A195" s="24" t="s">
        <v>74</v>
      </c>
      <c r="B195" s="11">
        <f t="shared" si="9"/>
        <v>4957.8897405096395</v>
      </c>
      <c r="C195" s="11">
        <f t="shared" ref="C195:D195" si="67">C63+C129</f>
        <v>3383.5</v>
      </c>
      <c r="D195" s="11">
        <f t="shared" si="67"/>
        <v>1574.3897405096395</v>
      </c>
      <c r="E195" s="12">
        <f t="shared" si="7"/>
        <v>0.31755239081775188</v>
      </c>
      <c r="F195" s="12">
        <f t="shared" si="8"/>
        <v>7.9296487391433326E-3</v>
      </c>
    </row>
    <row r="196" spans="1:6" x14ac:dyDescent="0.35">
      <c r="A196" s="24" t="s">
        <v>75</v>
      </c>
      <c r="B196" s="11">
        <f t="shared" si="9"/>
        <v>4424.0656309443684</v>
      </c>
      <c r="C196" s="11">
        <f t="shared" ref="C196:D196" si="68">C64+C130</f>
        <v>3774.4166666666665</v>
      </c>
      <c r="D196" s="11">
        <f t="shared" si="68"/>
        <v>649.64896427770225</v>
      </c>
      <c r="E196" s="12">
        <f t="shared" si="7"/>
        <v>0.1468443324469911</v>
      </c>
      <c r="F196" s="12">
        <f t="shared" si="8"/>
        <v>3.2720538999465826E-3</v>
      </c>
    </row>
    <row r="197" spans="1:6" x14ac:dyDescent="0.35">
      <c r="A197" s="24" t="s">
        <v>76</v>
      </c>
      <c r="B197" s="11">
        <f t="shared" si="9"/>
        <v>894.14335345963684</v>
      </c>
      <c r="C197" s="11">
        <f t="shared" ref="C197:D197" si="69">C65+C131</f>
        <v>723.16666666666663</v>
      </c>
      <c r="D197" s="11">
        <f t="shared" si="69"/>
        <v>170.97668679297018</v>
      </c>
      <c r="E197" s="12">
        <f t="shared" si="7"/>
        <v>0.19121842837775829</v>
      </c>
      <c r="F197" s="12">
        <f t="shared" si="8"/>
        <v>8.6114958321051099E-4</v>
      </c>
    </row>
    <row r="198" spans="1:6" x14ac:dyDescent="0.35">
      <c r="A198" s="24" t="s">
        <v>77</v>
      </c>
      <c r="B198" s="11">
        <f t="shared" si="9"/>
        <v>44263.563205590341</v>
      </c>
      <c r="C198" s="11">
        <f t="shared" ref="C198:D198" si="70">C66+C132</f>
        <v>33218.333333333328</v>
      </c>
      <c r="D198" s="11">
        <f t="shared" si="70"/>
        <v>11045.229872257009</v>
      </c>
      <c r="E198" s="12">
        <f t="shared" si="7"/>
        <v>0.24953322941841322</v>
      </c>
      <c r="F198" s="12">
        <f t="shared" si="8"/>
        <v>5.563094758337242E-2</v>
      </c>
    </row>
    <row r="199" spans="1:6" x14ac:dyDescent="0.35">
      <c r="A199" s="24" t="s">
        <v>78</v>
      </c>
      <c r="B199" s="11">
        <f t="shared" si="9"/>
        <v>1703.6927431370584</v>
      </c>
      <c r="C199" s="11">
        <f t="shared" ref="C199:D199" si="71">C67+C133</f>
        <v>1347</v>
      </c>
      <c r="D199" s="11">
        <f t="shared" si="71"/>
        <v>356.69274313705847</v>
      </c>
      <c r="E199" s="12">
        <f t="shared" si="7"/>
        <v>0.20936447876174544</v>
      </c>
      <c r="F199" s="12">
        <f t="shared" si="8"/>
        <v>1.7965361994564106E-3</v>
      </c>
    </row>
    <row r="200" spans="1:6" x14ac:dyDescent="0.35">
      <c r="A200" s="24" t="s">
        <v>9</v>
      </c>
      <c r="B200" s="11">
        <f t="shared" si="9"/>
        <v>946860.2013230155</v>
      </c>
      <c r="C200" s="11">
        <f t="shared" ref="C200:D200" si="72">C68+C134</f>
        <v>748315.5</v>
      </c>
      <c r="D200" s="11">
        <f t="shared" si="72"/>
        <v>198544.7013230155</v>
      </c>
      <c r="E200" s="12">
        <f t="shared" si="7"/>
        <v>0.20968745021239224</v>
      </c>
      <c r="F200" s="12">
        <f t="shared" si="8"/>
        <v>1</v>
      </c>
    </row>
  </sheetData>
  <mergeCells count="3">
    <mergeCell ref="A3:F3"/>
    <mergeCell ref="A69:F69"/>
    <mergeCell ref="A135:F1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6"/>
  <sheetViews>
    <sheetView showGridLines="0" workbookViewId="0">
      <pane ySplit="2" topLeftCell="A3" activePane="bottomLeft" state="frozen"/>
      <selection activeCell="A28" sqref="A28"/>
      <selection pane="bottomLeft" activeCell="B12" sqref="B12"/>
    </sheetView>
  </sheetViews>
  <sheetFormatPr defaultColWidth="9.1796875" defaultRowHeight="16" x14ac:dyDescent="0.35"/>
  <cols>
    <col min="1" max="1" width="43.54296875" style="6" customWidth="1"/>
    <col min="2" max="2" width="35" style="17" customWidth="1"/>
    <col min="3" max="3" width="35" style="26" customWidth="1"/>
    <col min="4" max="4" width="28.26953125" style="6" customWidth="1"/>
    <col min="5" max="16384" width="9.1796875" style="6"/>
  </cols>
  <sheetData>
    <row r="1" spans="1:4" x14ac:dyDescent="0.35">
      <c r="A1" s="21" t="s">
        <v>110</v>
      </c>
      <c r="B1" s="22"/>
      <c r="C1" s="5"/>
    </row>
    <row r="2" spans="1:4" x14ac:dyDescent="0.35">
      <c r="A2" s="23" t="s">
        <v>0</v>
      </c>
      <c r="B2" s="8" t="s">
        <v>21</v>
      </c>
      <c r="C2" s="9" t="s">
        <v>23</v>
      </c>
    </row>
    <row r="3" spans="1:4" x14ac:dyDescent="0.35">
      <c r="A3" s="56" t="s">
        <v>8</v>
      </c>
      <c r="B3" s="56"/>
      <c r="C3" s="56"/>
    </row>
    <row r="4" spans="1:4" x14ac:dyDescent="0.35">
      <c r="A4" s="24" t="s">
        <v>87</v>
      </c>
      <c r="B4" s="11">
        <v>74786</v>
      </c>
      <c r="C4" s="12">
        <f>B4/$B$10</f>
        <v>1</v>
      </c>
    </row>
    <row r="5" spans="1:4" x14ac:dyDescent="0.35">
      <c r="A5" s="24" t="s">
        <v>88</v>
      </c>
      <c r="B5" s="25" t="s">
        <v>102</v>
      </c>
      <c r="C5" s="40" t="s">
        <v>102</v>
      </c>
    </row>
    <row r="6" spans="1:4" x14ac:dyDescent="0.35">
      <c r="A6" s="24" t="s">
        <v>89</v>
      </c>
      <c r="B6" s="25" t="s">
        <v>102</v>
      </c>
      <c r="C6" s="40" t="s">
        <v>102</v>
      </c>
    </row>
    <row r="7" spans="1:4" x14ac:dyDescent="0.35">
      <c r="A7" s="24" t="s">
        <v>90</v>
      </c>
      <c r="B7" s="25" t="s">
        <v>102</v>
      </c>
      <c r="C7" s="40" t="s">
        <v>102</v>
      </c>
    </row>
    <row r="8" spans="1:4" x14ac:dyDescent="0.35">
      <c r="A8" s="24" t="s">
        <v>91</v>
      </c>
      <c r="B8" s="25" t="s">
        <v>102</v>
      </c>
      <c r="C8" s="40" t="s">
        <v>102</v>
      </c>
    </row>
    <row r="9" spans="1:4" x14ac:dyDescent="0.35">
      <c r="A9" s="24" t="s">
        <v>92</v>
      </c>
      <c r="B9" s="25" t="s">
        <v>102</v>
      </c>
      <c r="C9" s="40" t="s">
        <v>102</v>
      </c>
    </row>
    <row r="10" spans="1:4" x14ac:dyDescent="0.35">
      <c r="A10" s="24" t="s">
        <v>9</v>
      </c>
      <c r="B10" s="25">
        <v>74786</v>
      </c>
      <c r="C10" s="12">
        <f>B10/B10</f>
        <v>1</v>
      </c>
    </row>
    <row r="11" spans="1:4" x14ac:dyDescent="0.35">
      <c r="A11" s="56" t="s">
        <v>1</v>
      </c>
      <c r="B11" s="56"/>
      <c r="C11" s="56"/>
    </row>
    <row r="12" spans="1:4" x14ac:dyDescent="0.35">
      <c r="A12" s="24" t="s">
        <v>87</v>
      </c>
      <c r="B12" s="42">
        <v>3272.2726535197207</v>
      </c>
      <c r="C12" s="42" t="s">
        <v>102</v>
      </c>
    </row>
    <row r="13" spans="1:4" x14ac:dyDescent="0.35">
      <c r="A13" s="24" t="s">
        <v>88</v>
      </c>
      <c r="B13" s="42">
        <v>7548.1789191213184</v>
      </c>
      <c r="C13" s="43">
        <f t="shared" ref="C13:C18" si="0">B13/$B$18</f>
        <v>6.0991096694043755E-2</v>
      </c>
      <c r="D13" s="18"/>
    </row>
    <row r="14" spans="1:4" x14ac:dyDescent="0.35">
      <c r="A14" s="24" t="s">
        <v>89</v>
      </c>
      <c r="B14" s="42">
        <v>33246.324326010981</v>
      </c>
      <c r="C14" s="43">
        <f t="shared" si="0"/>
        <v>0.26863827731382423</v>
      </c>
    </row>
    <row r="15" spans="1:4" x14ac:dyDescent="0.35">
      <c r="A15" s="24" t="s">
        <v>90</v>
      </c>
      <c r="B15" s="42">
        <v>29482.057663504744</v>
      </c>
      <c r="C15" s="43">
        <f t="shared" si="0"/>
        <v>0.23822209952377665</v>
      </c>
    </row>
    <row r="16" spans="1:4" x14ac:dyDescent="0.35">
      <c r="A16" s="24" t="s">
        <v>91</v>
      </c>
      <c r="B16" s="42">
        <v>18457.462743384924</v>
      </c>
      <c r="C16" s="43">
        <f t="shared" si="0"/>
        <v>0.14914072744840914</v>
      </c>
    </row>
    <row r="17" spans="1:3" x14ac:dyDescent="0.35">
      <c r="A17" s="24" t="s">
        <v>92</v>
      </c>
      <c r="B17" s="42">
        <v>31752.405017473789</v>
      </c>
      <c r="C17" s="43">
        <f t="shared" si="0"/>
        <v>0.25656705086617432</v>
      </c>
    </row>
    <row r="18" spans="1:3" x14ac:dyDescent="0.35">
      <c r="A18" s="24" t="s">
        <v>9</v>
      </c>
      <c r="B18" s="11">
        <f>SUM(B12:B17)</f>
        <v>123758.70132301548</v>
      </c>
      <c r="C18" s="12">
        <f t="shared" si="0"/>
        <v>1</v>
      </c>
    </row>
    <row r="19" spans="1:3" x14ac:dyDescent="0.35">
      <c r="A19" s="56" t="s">
        <v>12</v>
      </c>
      <c r="B19" s="56"/>
      <c r="C19" s="56"/>
    </row>
    <row r="20" spans="1:3" x14ac:dyDescent="0.35">
      <c r="A20" s="24" t="s">
        <v>87</v>
      </c>
      <c r="B20" s="11">
        <f>B12+B4</f>
        <v>78058.272653519714</v>
      </c>
      <c r="C20" s="12">
        <f>B20/$B$26</f>
        <v>0.39315213215650369</v>
      </c>
    </row>
    <row r="21" spans="1:3" x14ac:dyDescent="0.35">
      <c r="A21" s="24" t="s">
        <v>88</v>
      </c>
      <c r="B21" s="11">
        <f>B13</f>
        <v>7548.1789191213184</v>
      </c>
      <c r="C21" s="12">
        <f>B21/$B$26</f>
        <v>3.8017528893108408E-2</v>
      </c>
    </row>
    <row r="22" spans="1:3" x14ac:dyDescent="0.35">
      <c r="A22" s="24" t="s">
        <v>89</v>
      </c>
      <c r="B22" s="11">
        <f t="shared" ref="B22:B24" si="1">B14</f>
        <v>33246.324326010981</v>
      </c>
      <c r="C22" s="12">
        <f>B22/$B$26</f>
        <v>0.16745007096372733</v>
      </c>
    </row>
    <row r="23" spans="1:3" x14ac:dyDescent="0.35">
      <c r="A23" s="24" t="s">
        <v>90</v>
      </c>
      <c r="B23" s="11">
        <f>B15</f>
        <v>29482.057663504744</v>
      </c>
      <c r="C23" s="12">
        <f t="shared" ref="C23:C26" si="2">B23/$B$26</f>
        <v>0.14849078049955072</v>
      </c>
    </row>
    <row r="24" spans="1:3" x14ac:dyDescent="0.35">
      <c r="A24" s="24" t="s">
        <v>91</v>
      </c>
      <c r="B24" s="11">
        <f t="shared" si="1"/>
        <v>18457.462743384924</v>
      </c>
      <c r="C24" s="12">
        <f t="shared" si="2"/>
        <v>9.2963763930200241E-2</v>
      </c>
    </row>
    <row r="25" spans="1:3" x14ac:dyDescent="0.35">
      <c r="A25" s="24" t="s">
        <v>92</v>
      </c>
      <c r="B25" s="11">
        <f>B17</f>
        <v>31752.405017473789</v>
      </c>
      <c r="C25" s="12">
        <f t="shared" si="2"/>
        <v>0.15992572355690979</v>
      </c>
    </row>
    <row r="26" spans="1:3" x14ac:dyDescent="0.35">
      <c r="A26" s="24" t="s">
        <v>9</v>
      </c>
      <c r="B26" s="11">
        <f>SUM(B20:B25)</f>
        <v>198544.70132301544</v>
      </c>
      <c r="C26" s="12">
        <f t="shared" si="2"/>
        <v>1</v>
      </c>
    </row>
  </sheetData>
  <mergeCells count="3">
    <mergeCell ref="A3:C3"/>
    <mergeCell ref="A11:C11"/>
    <mergeCell ref="A19:C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
  <sheetViews>
    <sheetView showGridLines="0" workbookViewId="0">
      <pane ySplit="2" topLeftCell="A3" activePane="bottomLeft" state="frozen"/>
      <selection activeCell="A28" sqref="A28"/>
      <selection pane="bottomLeft" activeCell="C4" sqref="C4"/>
    </sheetView>
  </sheetViews>
  <sheetFormatPr defaultColWidth="9.1796875" defaultRowHeight="16" x14ac:dyDescent="0.35"/>
  <cols>
    <col min="1" max="1" width="43.54296875" style="6" customWidth="1"/>
    <col min="2" max="2" width="34.54296875" style="17" customWidth="1"/>
    <col min="3" max="3" width="34.54296875" style="26" customWidth="1"/>
    <col min="4" max="4" width="28.26953125" style="6" customWidth="1"/>
    <col min="5" max="16384" width="9.1796875" style="6"/>
  </cols>
  <sheetData>
    <row r="1" spans="1:3" x14ac:dyDescent="0.35">
      <c r="A1" s="21" t="s">
        <v>108</v>
      </c>
      <c r="B1" s="22"/>
      <c r="C1" s="5"/>
    </row>
    <row r="2" spans="1:3" x14ac:dyDescent="0.35">
      <c r="A2" s="23" t="s">
        <v>2</v>
      </c>
      <c r="B2" s="8" t="s">
        <v>21</v>
      </c>
      <c r="C2" s="9" t="s">
        <v>23</v>
      </c>
    </row>
    <row r="3" spans="1:3" x14ac:dyDescent="0.35">
      <c r="A3" s="53" t="s">
        <v>8</v>
      </c>
      <c r="B3" s="54"/>
      <c r="C3" s="55"/>
    </row>
    <row r="4" spans="1:3" x14ac:dyDescent="0.35">
      <c r="A4" s="24" t="s">
        <v>3</v>
      </c>
      <c r="B4" s="11">
        <v>43620</v>
      </c>
      <c r="C4" s="12">
        <f>B4/$B$7</f>
        <v>0.58326424731901683</v>
      </c>
    </row>
    <row r="5" spans="1:3" x14ac:dyDescent="0.35">
      <c r="A5" s="24" t="s">
        <v>4</v>
      </c>
      <c r="B5" s="11">
        <v>21881</v>
      </c>
      <c r="C5" s="12">
        <f>B5/$B$7</f>
        <v>0.29258149921108223</v>
      </c>
    </row>
    <row r="6" spans="1:3" x14ac:dyDescent="0.35">
      <c r="A6" s="24" t="s">
        <v>5</v>
      </c>
      <c r="B6" s="41">
        <f>B7-SUM(B4:B5)</f>
        <v>9285.0000000000146</v>
      </c>
      <c r="C6" s="12">
        <f>B6/$B$7</f>
        <v>0.12415425346990096</v>
      </c>
    </row>
    <row r="7" spans="1:3" x14ac:dyDescent="0.35">
      <c r="A7" s="24" t="s">
        <v>9</v>
      </c>
      <c r="B7" s="11">
        <f>'State of Colorado'!D3</f>
        <v>74786.000000000015</v>
      </c>
      <c r="C7" s="12">
        <f>B7/$B$7</f>
        <v>1</v>
      </c>
    </row>
    <row r="8" spans="1:3" x14ac:dyDescent="0.35">
      <c r="A8" s="53" t="s">
        <v>1</v>
      </c>
      <c r="B8" s="54"/>
      <c r="C8" s="55"/>
    </row>
    <row r="9" spans="1:3" x14ac:dyDescent="0.35">
      <c r="A9" s="24" t="s">
        <v>3</v>
      </c>
      <c r="B9" s="41">
        <v>76466.631365451831</v>
      </c>
      <c r="C9" s="43">
        <f>B9/$B$12</f>
        <v>0.61786872800055215</v>
      </c>
    </row>
    <row r="10" spans="1:3" x14ac:dyDescent="0.35">
      <c r="A10" s="24" t="s">
        <v>4</v>
      </c>
      <c r="B10" s="41">
        <v>35336.444707938092</v>
      </c>
      <c r="C10" s="43">
        <f>B10/$B$12</f>
        <v>0.28552695148043339</v>
      </c>
    </row>
    <row r="11" spans="1:3" x14ac:dyDescent="0.35">
      <c r="A11" s="24" t="s">
        <v>5</v>
      </c>
      <c r="B11" s="41">
        <f>B12-SUM(B9:B10)</f>
        <v>11955.625249625562</v>
      </c>
      <c r="C11" s="12">
        <f>B11/$B$12</f>
        <v>9.6604320519014422E-2</v>
      </c>
    </row>
    <row r="12" spans="1:3" x14ac:dyDescent="0.35">
      <c r="A12" s="24" t="s">
        <v>9</v>
      </c>
      <c r="B12" s="11">
        <f>'State of Colorado'!D4</f>
        <v>123758.70132301548</v>
      </c>
      <c r="C12" s="12">
        <f>B12/$B$12</f>
        <v>1</v>
      </c>
    </row>
    <row r="13" spans="1:3" x14ac:dyDescent="0.35">
      <c r="A13" s="53" t="s">
        <v>12</v>
      </c>
      <c r="B13" s="54"/>
      <c r="C13" s="55"/>
    </row>
    <row r="14" spans="1:3" x14ac:dyDescent="0.35">
      <c r="A14" s="24" t="s">
        <v>3</v>
      </c>
      <c r="B14" s="11">
        <f>B4+B9</f>
        <v>120086.63136545183</v>
      </c>
      <c r="C14" s="12">
        <f>B14/$B$17</f>
        <v>0.60483422909423812</v>
      </c>
    </row>
    <row r="15" spans="1:3" x14ac:dyDescent="0.35">
      <c r="A15" s="24" t="s">
        <v>4</v>
      </c>
      <c r="B15" s="11">
        <f>B5+B10</f>
        <v>57217.444707938092</v>
      </c>
      <c r="C15" s="12">
        <f>B15/$B$17</f>
        <v>0.28818419392039141</v>
      </c>
    </row>
    <row r="16" spans="1:3" x14ac:dyDescent="0.35">
      <c r="A16" s="24" t="s">
        <v>5</v>
      </c>
      <c r="B16" s="11">
        <f>B6+B11</f>
        <v>21240.625249625577</v>
      </c>
      <c r="C16" s="12">
        <f>B16/$B$17</f>
        <v>0.1069815769853705</v>
      </c>
    </row>
    <row r="17" spans="1:3" x14ac:dyDescent="0.35">
      <c r="A17" s="24" t="s">
        <v>9</v>
      </c>
      <c r="B17" s="11">
        <f>B7+B12</f>
        <v>198544.7013230155</v>
      </c>
      <c r="C17" s="12">
        <f>B17/$B$17</f>
        <v>1</v>
      </c>
    </row>
    <row r="18" spans="1:3" x14ac:dyDescent="0.35">
      <c r="A18" s="27"/>
    </row>
    <row r="20" spans="1:3" x14ac:dyDescent="0.35">
      <c r="A20" s="27"/>
    </row>
    <row r="21" spans="1:3" x14ac:dyDescent="0.35">
      <c r="A21" s="27"/>
    </row>
    <row r="22" spans="1:3" x14ac:dyDescent="0.35">
      <c r="A22" s="27"/>
    </row>
    <row r="23" spans="1:3" x14ac:dyDescent="0.35">
      <c r="A23" s="27"/>
    </row>
    <row r="24" spans="1:3" x14ac:dyDescent="0.35">
      <c r="A24" s="27"/>
    </row>
    <row r="25" spans="1:3" x14ac:dyDescent="0.35">
      <c r="A25" s="27"/>
    </row>
  </sheetData>
  <mergeCells count="3">
    <mergeCell ref="A3:C3"/>
    <mergeCell ref="A8:C8"/>
    <mergeCell ref="A13:C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3"/>
  <sheetViews>
    <sheetView showGridLines="0" workbookViewId="0">
      <pane ySplit="2" topLeftCell="A3" activePane="bottomLeft" state="frozen"/>
      <selection activeCell="A28" sqref="A28"/>
      <selection pane="bottomLeft" activeCell="C18" sqref="C18"/>
    </sheetView>
  </sheetViews>
  <sheetFormatPr defaultColWidth="9.1796875" defaultRowHeight="16" x14ac:dyDescent="0.35"/>
  <cols>
    <col min="1" max="1" width="43.54296875" style="6" customWidth="1"/>
    <col min="2" max="2" width="34.54296875" style="17" customWidth="1"/>
    <col min="3" max="3" width="34.54296875" style="26" customWidth="1"/>
    <col min="4" max="4" width="28.26953125" style="6" customWidth="1"/>
    <col min="5" max="16384" width="9.1796875" style="6"/>
  </cols>
  <sheetData>
    <row r="1" spans="1:3" x14ac:dyDescent="0.35">
      <c r="A1" s="21" t="s">
        <v>109</v>
      </c>
      <c r="B1" s="22"/>
      <c r="C1" s="5"/>
    </row>
    <row r="2" spans="1:3" x14ac:dyDescent="0.35">
      <c r="A2" s="23" t="s">
        <v>19</v>
      </c>
      <c r="B2" s="8" t="s">
        <v>21</v>
      </c>
      <c r="C2" s="9" t="s">
        <v>23</v>
      </c>
    </row>
    <row r="3" spans="1:3" x14ac:dyDescent="0.35">
      <c r="A3" s="56" t="s">
        <v>8</v>
      </c>
      <c r="B3" s="56"/>
      <c r="C3" s="56"/>
    </row>
    <row r="4" spans="1:3" x14ac:dyDescent="0.35">
      <c r="A4" s="24" t="s">
        <v>20</v>
      </c>
      <c r="B4" s="11">
        <v>23427</v>
      </c>
      <c r="C4" s="12">
        <f>B4/$B$9</f>
        <v>0.31325381755943621</v>
      </c>
    </row>
    <row r="5" spans="1:3" x14ac:dyDescent="0.35">
      <c r="A5" s="24" t="s">
        <v>15</v>
      </c>
      <c r="B5" s="11">
        <v>19203</v>
      </c>
      <c r="C5" s="12">
        <f t="shared" ref="C5:C9" si="0">B5/$B$9</f>
        <v>0.25677265798411464</v>
      </c>
    </row>
    <row r="6" spans="1:3" x14ac:dyDescent="0.35">
      <c r="A6" s="24" t="s">
        <v>16</v>
      </c>
      <c r="B6" s="11">
        <v>11919</v>
      </c>
      <c r="C6" s="12">
        <f t="shared" si="0"/>
        <v>0.15937474928462544</v>
      </c>
    </row>
    <row r="7" spans="1:3" x14ac:dyDescent="0.35">
      <c r="A7" s="24" t="s">
        <v>17</v>
      </c>
      <c r="B7" s="11">
        <v>9198</v>
      </c>
      <c r="C7" s="12">
        <f t="shared" si="0"/>
        <v>0.12299093413205678</v>
      </c>
    </row>
    <row r="8" spans="1:3" x14ac:dyDescent="0.35">
      <c r="A8" s="24" t="s">
        <v>18</v>
      </c>
      <c r="B8" s="11">
        <v>11039</v>
      </c>
      <c r="C8" s="12">
        <f t="shared" si="0"/>
        <v>0.14760784103976676</v>
      </c>
    </row>
    <row r="9" spans="1:3" x14ac:dyDescent="0.35">
      <c r="A9" s="24" t="s">
        <v>9</v>
      </c>
      <c r="B9" s="25">
        <f>'State of Colorado'!D3</f>
        <v>74786.000000000015</v>
      </c>
      <c r="C9" s="12">
        <f t="shared" si="0"/>
        <v>1</v>
      </c>
    </row>
    <row r="10" spans="1:3" x14ac:dyDescent="0.35">
      <c r="A10" s="56" t="s">
        <v>1</v>
      </c>
      <c r="B10" s="56"/>
      <c r="C10" s="56"/>
    </row>
    <row r="11" spans="1:3" x14ac:dyDescent="0.35">
      <c r="A11" s="24" t="s">
        <v>20</v>
      </c>
      <c r="B11" s="41">
        <v>20942.203320019969</v>
      </c>
      <c r="C11" s="43">
        <f t="shared" ref="C11:C16" si="1">B11/$B$16</f>
        <v>0.16921802746911449</v>
      </c>
    </row>
    <row r="12" spans="1:3" x14ac:dyDescent="0.35">
      <c r="A12" s="24" t="s">
        <v>15</v>
      </c>
      <c r="B12" s="41">
        <v>39304.000561657514</v>
      </c>
      <c r="C12" s="43">
        <f t="shared" si="1"/>
        <v>0.31758575471047001</v>
      </c>
    </row>
    <row r="13" spans="1:3" x14ac:dyDescent="0.35">
      <c r="A13" s="24" t="s">
        <v>16</v>
      </c>
      <c r="B13" s="41">
        <v>26858.943771842238</v>
      </c>
      <c r="C13" s="43">
        <f t="shared" si="1"/>
        <v>0.21702670991786874</v>
      </c>
    </row>
    <row r="14" spans="1:3" x14ac:dyDescent="0.35">
      <c r="A14" s="24" t="s">
        <v>17</v>
      </c>
      <c r="B14" s="41">
        <v>18085.904767848227</v>
      </c>
      <c r="C14" s="43">
        <f t="shared" si="1"/>
        <v>0.14613844985851335</v>
      </c>
    </row>
    <row r="15" spans="1:3" x14ac:dyDescent="0.35">
      <c r="A15" s="24" t="s">
        <v>18</v>
      </c>
      <c r="B15" s="41">
        <v>18567.648901647528</v>
      </c>
      <c r="C15" s="43">
        <f>B15/$B$16</f>
        <v>0.15003105804403338</v>
      </c>
    </row>
    <row r="16" spans="1:3" x14ac:dyDescent="0.35">
      <c r="A16" s="24" t="s">
        <v>9</v>
      </c>
      <c r="B16" s="25">
        <f>'State of Colorado'!D4</f>
        <v>123758.70132301548</v>
      </c>
      <c r="C16" s="12">
        <f t="shared" si="1"/>
        <v>1</v>
      </c>
    </row>
    <row r="17" spans="1:3" x14ac:dyDescent="0.35">
      <c r="A17" s="56" t="s">
        <v>12</v>
      </c>
      <c r="B17" s="56"/>
      <c r="C17" s="56"/>
    </row>
    <row r="18" spans="1:3" x14ac:dyDescent="0.35">
      <c r="A18" s="24" t="s">
        <v>20</v>
      </c>
      <c r="B18" s="11">
        <f>B4+B11</f>
        <v>44369.203320019966</v>
      </c>
      <c r="C18" s="12">
        <f t="shared" ref="C18:C23" si="2">B18/$B$23</f>
        <v>0.22347210992971814</v>
      </c>
    </row>
    <row r="19" spans="1:3" x14ac:dyDescent="0.35">
      <c r="A19" s="24" t="s">
        <v>15</v>
      </c>
      <c r="B19" s="11">
        <f>B5+B12</f>
        <v>58507.000561657514</v>
      </c>
      <c r="C19" s="12">
        <f t="shared" si="2"/>
        <v>0.29467923430739945</v>
      </c>
    </row>
    <row r="20" spans="1:3" x14ac:dyDescent="0.35">
      <c r="A20" s="24" t="s">
        <v>16</v>
      </c>
      <c r="B20" s="11">
        <f>B6+B13</f>
        <v>38777.943771842241</v>
      </c>
      <c r="C20" s="12">
        <f t="shared" si="2"/>
        <v>0.19531089731150167</v>
      </c>
    </row>
    <row r="21" spans="1:3" x14ac:dyDescent="0.35">
      <c r="A21" s="24" t="s">
        <v>17</v>
      </c>
      <c r="B21" s="11">
        <f>B7+B14</f>
        <v>27283.904767848227</v>
      </c>
      <c r="C21" s="12">
        <f t="shared" si="2"/>
        <v>0.13741945559886595</v>
      </c>
    </row>
    <row r="22" spans="1:3" x14ac:dyDescent="0.35">
      <c r="A22" s="24" t="s">
        <v>18</v>
      </c>
      <c r="B22" s="11">
        <f>B8+B15</f>
        <v>29606.648901647528</v>
      </c>
      <c r="C22" s="12">
        <f t="shared" si="2"/>
        <v>0.14911830285251484</v>
      </c>
    </row>
    <row r="23" spans="1:3" x14ac:dyDescent="0.35">
      <c r="A23" s="24" t="s">
        <v>9</v>
      </c>
      <c r="B23" s="11">
        <f>SUM(B18:B22)</f>
        <v>198544.70132301547</v>
      </c>
      <c r="C23" s="12">
        <f t="shared" si="2"/>
        <v>1</v>
      </c>
    </row>
  </sheetData>
  <mergeCells count="3">
    <mergeCell ref="A3:C3"/>
    <mergeCell ref="A10:C10"/>
    <mergeCell ref="A17:C17"/>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State of Colorado</vt:lpstr>
      <vt:lpstr>RAE</vt:lpstr>
      <vt:lpstr>County</vt:lpstr>
      <vt:lpstr>FPL</vt:lpstr>
      <vt:lpstr>Race | Ethnicity</vt:lpstr>
      <vt:lpst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2020-02-10T23:52:53Z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b2962b62127f4860b38ace470391a1ac</vt:lpwstr>
  </property>
</Properties>
</file>