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filterPrivacy="1"/>
  <xr:revisionPtr revIDLastSave="0" documentId="13_ncr:1_{7BF56DCB-ED4D-4570-8B69-79B17B889023}" xr6:coauthVersionLast="45" xr6:coauthVersionMax="45" xr10:uidLastSave="{00000000-0000-0000-0000-000000000000}"/>
  <bookViews>
    <workbookView xWindow="28680" yWindow="-120" windowWidth="29040" windowHeight="15840" xr2:uid="{00000000-000D-0000-FFFF-FFFF00000000}"/>
  </bookViews>
  <sheets>
    <sheet name="Intro" sheetId="12" r:id="rId1"/>
    <sheet name="State of Colorado" sheetId="10" r:id="rId2"/>
    <sheet name="RAE" sheetId="4" r:id="rId3"/>
    <sheet name="County" sheetId="5" r:id="rId4"/>
    <sheet name="FPL" sheetId="6" r:id="rId5"/>
    <sheet name="Race | Ethnicity" sheetId="8" r:id="rId6"/>
    <sheet name="ESRI_MAPINFO_SHEET" sheetId="11" state="very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6" l="1"/>
  <c r="B26" i="6"/>
  <c r="B29" i="6"/>
  <c r="B21" i="8" l="1"/>
  <c r="B20" i="8"/>
  <c r="B31" i="6"/>
  <c r="B30" i="6"/>
  <c r="B28" i="6"/>
  <c r="D211" i="5"/>
  <c r="D231" i="5"/>
  <c r="D260" i="5"/>
  <c r="D202" i="5"/>
  <c r="C211" i="5"/>
  <c r="C231" i="5"/>
  <c r="C233" i="5"/>
  <c r="C258" i="5"/>
  <c r="C260" i="5"/>
  <c r="C202" i="5"/>
  <c r="B202" i="5" s="1"/>
  <c r="C11" i="4"/>
  <c r="B19" i="8" l="1"/>
  <c r="B79" i="5"/>
  <c r="E79" i="5" s="1"/>
  <c r="B99" i="5"/>
  <c r="E99" i="5" s="1"/>
  <c r="B128" i="5"/>
  <c r="E128" i="5" s="1"/>
  <c r="C32" i="4" l="1"/>
  <c r="C31" i="4" l="1"/>
  <c r="B32" i="6"/>
  <c r="D229" i="5" l="1"/>
  <c r="D134" i="5"/>
  <c r="D68" i="5"/>
  <c r="D200" i="5"/>
  <c r="C200" i="5"/>
  <c r="F134" i="5" l="1"/>
  <c r="F127" i="5"/>
  <c r="F97" i="5"/>
  <c r="F79" i="5"/>
  <c r="F128" i="5"/>
  <c r="F126" i="5"/>
  <c r="F99" i="5"/>
  <c r="F110" i="5"/>
  <c r="D258" i="5"/>
  <c r="D242" i="5"/>
  <c r="C6" i="10"/>
  <c r="D11" i="4" l="1"/>
  <c r="B10" i="6" l="1"/>
  <c r="C5" i="6" l="1"/>
  <c r="C4" i="6"/>
  <c r="C29" i="4"/>
  <c r="B198" i="5"/>
  <c r="E198" i="5" s="1"/>
  <c r="B188" i="5"/>
  <c r="E188" i="5" s="1"/>
  <c r="B150" i="5"/>
  <c r="E150" i="5" s="1"/>
  <c r="B144" i="5"/>
  <c r="E144" i="5" s="1"/>
  <c r="B5" i="5"/>
  <c r="B7" i="5"/>
  <c r="E7" i="5" s="1"/>
  <c r="B15" i="5"/>
  <c r="E15" i="5" s="1"/>
  <c r="B19" i="5"/>
  <c r="E19" i="5" s="1"/>
  <c r="B23" i="5"/>
  <c r="E23" i="5" s="1"/>
  <c r="B25" i="5"/>
  <c r="B31" i="5"/>
  <c r="B35" i="5"/>
  <c r="E35" i="5" s="1"/>
  <c r="B39" i="5"/>
  <c r="E39" i="5" s="1"/>
  <c r="B41" i="5"/>
  <c r="B42" i="5"/>
  <c r="B47" i="5"/>
  <c r="E47" i="5" s="1"/>
  <c r="B51" i="5"/>
  <c r="E51" i="5" s="1"/>
  <c r="B53" i="5"/>
  <c r="B55" i="5"/>
  <c r="B62" i="5"/>
  <c r="B63" i="5"/>
  <c r="E63" i="5" s="1"/>
  <c r="B67" i="5"/>
  <c r="E67" i="5" s="1"/>
  <c r="B166" i="5"/>
  <c r="E166" i="5" s="1"/>
  <c r="B11" i="5"/>
  <c r="E11" i="5" s="1"/>
  <c r="B27" i="5"/>
  <c r="E27" i="5" s="1"/>
  <c r="B43" i="5"/>
  <c r="E43" i="5" s="1"/>
  <c r="B5" i="4"/>
  <c r="E5" i="4" s="1"/>
  <c r="B7" i="4"/>
  <c r="E7" i="4" s="1"/>
  <c r="B4" i="4"/>
  <c r="E4" i="4" s="1"/>
  <c r="B138" i="5"/>
  <c r="E138" i="5" s="1"/>
  <c r="B140" i="5"/>
  <c r="E140" i="5" s="1"/>
  <c r="B146" i="5"/>
  <c r="E146" i="5" s="1"/>
  <c r="B148" i="5"/>
  <c r="B152" i="5"/>
  <c r="E152" i="5" s="1"/>
  <c r="B154" i="5"/>
  <c r="E154" i="5" s="1"/>
  <c r="B156" i="5"/>
  <c r="E156" i="5" s="1"/>
  <c r="B162" i="5"/>
  <c r="E162" i="5" s="1"/>
  <c r="B163" i="5"/>
  <c r="E163" i="5" s="1"/>
  <c r="B168" i="5"/>
  <c r="E168" i="5" s="1"/>
  <c r="C242" i="5"/>
  <c r="B180" i="5"/>
  <c r="E180" i="5" s="1"/>
  <c r="B182" i="5"/>
  <c r="E182" i="5" s="1"/>
  <c r="B186" i="5"/>
  <c r="E186" i="5" s="1"/>
  <c r="B191" i="5"/>
  <c r="E191" i="5" s="1"/>
  <c r="B196" i="5"/>
  <c r="E196" i="5" s="1"/>
  <c r="B136" i="5"/>
  <c r="E136" i="5" s="1"/>
  <c r="C205" i="5"/>
  <c r="C208" i="5"/>
  <c r="C210" i="5"/>
  <c r="C216" i="5"/>
  <c r="C221" i="5"/>
  <c r="C224" i="5"/>
  <c r="C226" i="5"/>
  <c r="C228" i="5"/>
  <c r="C232" i="5"/>
  <c r="C236" i="5"/>
  <c r="C238" i="5"/>
  <c r="C240" i="5"/>
  <c r="C244" i="5"/>
  <c r="C248" i="5"/>
  <c r="C250" i="5"/>
  <c r="C254" i="5"/>
  <c r="C256" i="5"/>
  <c r="C264" i="5"/>
  <c r="C134" i="5"/>
  <c r="B25" i="4"/>
  <c r="E25" i="4" s="1"/>
  <c r="C34" i="4"/>
  <c r="C33" i="4"/>
  <c r="B131" i="5" l="1"/>
  <c r="E131" i="5" s="1"/>
  <c r="B127" i="5"/>
  <c r="E127" i="5" s="1"/>
  <c r="B123" i="5"/>
  <c r="E123" i="5" s="1"/>
  <c r="B119" i="5"/>
  <c r="E119" i="5" s="1"/>
  <c r="B111" i="5"/>
  <c r="E111" i="5" s="1"/>
  <c r="B107" i="5"/>
  <c r="E107" i="5" s="1"/>
  <c r="B103" i="5"/>
  <c r="E103" i="5" s="1"/>
  <c r="B115" i="5"/>
  <c r="E115" i="5" s="1"/>
  <c r="D262" i="5"/>
  <c r="D217" i="5"/>
  <c r="D241" i="5"/>
  <c r="B133" i="5"/>
  <c r="E133" i="5" s="1"/>
  <c r="B125" i="5"/>
  <c r="E125" i="5" s="1"/>
  <c r="B121" i="5"/>
  <c r="E121" i="5" s="1"/>
  <c r="B117" i="5"/>
  <c r="E117" i="5" s="1"/>
  <c r="B109" i="5"/>
  <c r="E109" i="5" s="1"/>
  <c r="B105" i="5"/>
  <c r="E105" i="5" s="1"/>
  <c r="B101" i="5"/>
  <c r="E101" i="5" s="1"/>
  <c r="D34" i="4"/>
  <c r="B34" i="4" s="1"/>
  <c r="E34" i="4" s="1"/>
  <c r="D246" i="5"/>
  <c r="B242" i="5"/>
  <c r="E242" i="5" s="1"/>
  <c r="D234" i="5"/>
  <c r="D230" i="5"/>
  <c r="D213" i="5"/>
  <c r="D257" i="5"/>
  <c r="D245" i="5"/>
  <c r="D240" i="5"/>
  <c r="B240" i="5" s="1"/>
  <c r="E240" i="5" s="1"/>
  <c r="D207" i="5"/>
  <c r="B85" i="5"/>
  <c r="E85" i="5" s="1"/>
  <c r="B81" i="5"/>
  <c r="E81" i="5" s="1"/>
  <c r="B96" i="5"/>
  <c r="E96" i="5" s="1"/>
  <c r="B88" i="5"/>
  <c r="E88" i="5" s="1"/>
  <c r="B76" i="5"/>
  <c r="E76" i="5" s="1"/>
  <c r="B13" i="4"/>
  <c r="E13" i="4" s="1"/>
  <c r="B17" i="4"/>
  <c r="E17" i="4" s="1"/>
  <c r="B130" i="5"/>
  <c r="E130" i="5" s="1"/>
  <c r="B114" i="5"/>
  <c r="E114" i="5" s="1"/>
  <c r="B98" i="5"/>
  <c r="E98" i="5" s="1"/>
  <c r="C230" i="5"/>
  <c r="B75" i="5"/>
  <c r="E75" i="5" s="1"/>
  <c r="B94" i="5"/>
  <c r="E94" i="5" s="1"/>
  <c r="B86" i="5"/>
  <c r="E86" i="5" s="1"/>
  <c r="B82" i="5"/>
  <c r="E82" i="5" s="1"/>
  <c r="B78" i="5"/>
  <c r="E78" i="5" s="1"/>
  <c r="B92" i="5"/>
  <c r="E92" i="5" s="1"/>
  <c r="B80" i="5"/>
  <c r="E80" i="5" s="1"/>
  <c r="B16" i="4"/>
  <c r="E16" i="4" s="1"/>
  <c r="C20" i="4"/>
  <c r="C237" i="5"/>
  <c r="D228" i="5"/>
  <c r="B228" i="5" s="1"/>
  <c r="E228" i="5" s="1"/>
  <c r="B118" i="5"/>
  <c r="E118" i="5" s="1"/>
  <c r="B102" i="5"/>
  <c r="E102" i="5" s="1"/>
  <c r="B89" i="5"/>
  <c r="E89" i="5" s="1"/>
  <c r="B73" i="5"/>
  <c r="E73" i="5" s="1"/>
  <c r="D250" i="5"/>
  <c r="B250" i="5" s="1"/>
  <c r="E250" i="5" s="1"/>
  <c r="B129" i="5"/>
  <c r="E129" i="5" s="1"/>
  <c r="B72" i="5"/>
  <c r="E72" i="5" s="1"/>
  <c r="C253" i="5"/>
  <c r="B132" i="5"/>
  <c r="E132" i="5" s="1"/>
  <c r="D261" i="5"/>
  <c r="C68" i="5"/>
  <c r="C266" i="5" s="1"/>
  <c r="B14" i="4"/>
  <c r="E14" i="4" s="1"/>
  <c r="B18" i="4"/>
  <c r="E18" i="4" s="1"/>
  <c r="D33" i="4"/>
  <c r="B33" i="4" s="1"/>
  <c r="E33" i="4" s="1"/>
  <c r="B24" i="4"/>
  <c r="E24" i="4" s="1"/>
  <c r="B28" i="4"/>
  <c r="E28" i="4" s="1"/>
  <c r="B10" i="4"/>
  <c r="E10" i="4" s="1"/>
  <c r="B19" i="4"/>
  <c r="E19" i="4" s="1"/>
  <c r="D264" i="5"/>
  <c r="B66" i="5"/>
  <c r="E66" i="5" s="1"/>
  <c r="E62" i="5"/>
  <c r="B260" i="5"/>
  <c r="E260" i="5" s="1"/>
  <c r="B54" i="5"/>
  <c r="E54" i="5" s="1"/>
  <c r="D248" i="5"/>
  <c r="B248" i="5" s="1"/>
  <c r="E248" i="5" s="1"/>
  <c r="B50" i="5"/>
  <c r="E50" i="5" s="1"/>
  <c r="D244" i="5"/>
  <c r="B244" i="5" s="1"/>
  <c r="E244" i="5" s="1"/>
  <c r="E42" i="5"/>
  <c r="B38" i="5"/>
  <c r="E38" i="5" s="1"/>
  <c r="D232" i="5"/>
  <c r="B232" i="5" s="1"/>
  <c r="E232" i="5" s="1"/>
  <c r="B34" i="5"/>
  <c r="E34" i="5" s="1"/>
  <c r="B22" i="5"/>
  <c r="E22" i="5" s="1"/>
  <c r="D220" i="5"/>
  <c r="B18" i="5"/>
  <c r="E18" i="5" s="1"/>
  <c r="D216" i="5"/>
  <c r="B216" i="5" s="1"/>
  <c r="E216" i="5" s="1"/>
  <c r="B6" i="5"/>
  <c r="E6" i="5" s="1"/>
  <c r="D204" i="5"/>
  <c r="B124" i="5"/>
  <c r="E124" i="5" s="1"/>
  <c r="B120" i="5"/>
  <c r="E120" i="5" s="1"/>
  <c r="B116" i="5"/>
  <c r="E116" i="5" s="1"/>
  <c r="B112" i="5"/>
  <c r="E112" i="5" s="1"/>
  <c r="B108" i="5"/>
  <c r="E108" i="5" s="1"/>
  <c r="B104" i="5"/>
  <c r="E104" i="5" s="1"/>
  <c r="B100" i="5"/>
  <c r="E100" i="5" s="1"/>
  <c r="B95" i="5"/>
  <c r="E95" i="5" s="1"/>
  <c r="B87" i="5"/>
  <c r="E87" i="5" s="1"/>
  <c r="B83" i="5"/>
  <c r="E83" i="5" s="1"/>
  <c r="D236" i="5"/>
  <c r="D224" i="5"/>
  <c r="B224" i="5" s="1"/>
  <c r="E224" i="5" s="1"/>
  <c r="D203" i="5"/>
  <c r="B58" i="5"/>
  <c r="E58" i="5" s="1"/>
  <c r="B14" i="5"/>
  <c r="E14" i="5" s="1"/>
  <c r="D36" i="4"/>
  <c r="D32" i="4"/>
  <c r="D37" i="4"/>
  <c r="B9" i="4"/>
  <c r="E9" i="4" s="1"/>
  <c r="B15" i="4"/>
  <c r="E15" i="4" s="1"/>
  <c r="D263" i="5"/>
  <c r="B65" i="5"/>
  <c r="E65" i="5" s="1"/>
  <c r="D259" i="5"/>
  <c r="B61" i="5"/>
  <c r="E61" i="5" s="1"/>
  <c r="D255" i="5"/>
  <c r="E53" i="5"/>
  <c r="D251" i="5"/>
  <c r="D247" i="5"/>
  <c r="B49" i="5"/>
  <c r="E49" i="5" s="1"/>
  <c r="D243" i="5"/>
  <c r="B45" i="5"/>
  <c r="E45" i="5" s="1"/>
  <c r="D239" i="5"/>
  <c r="E41" i="5"/>
  <c r="D235" i="5"/>
  <c r="B33" i="5"/>
  <c r="E33" i="5" s="1"/>
  <c r="B29" i="5"/>
  <c r="E29" i="5" s="1"/>
  <c r="D227" i="5"/>
  <c r="E25" i="5"/>
  <c r="B17" i="5"/>
  <c r="E17" i="5" s="1"/>
  <c r="D215" i="5"/>
  <c r="B13" i="5"/>
  <c r="E13" i="5" s="1"/>
  <c r="E5" i="5"/>
  <c r="D256" i="5"/>
  <c r="D223" i="5"/>
  <c r="D212" i="5"/>
  <c r="B57" i="5"/>
  <c r="E57" i="5" s="1"/>
  <c r="B30" i="5"/>
  <c r="E30" i="5" s="1"/>
  <c r="B21" i="5"/>
  <c r="E21" i="5" s="1"/>
  <c r="B10" i="5"/>
  <c r="E10" i="5" s="1"/>
  <c r="B71" i="5"/>
  <c r="E71" i="5" s="1"/>
  <c r="B91" i="5"/>
  <c r="E91" i="5" s="1"/>
  <c r="B6" i="4"/>
  <c r="E6" i="4" s="1"/>
  <c r="D252" i="5"/>
  <c r="D219" i="5"/>
  <c r="D208" i="5"/>
  <c r="B46" i="5"/>
  <c r="E46" i="5" s="1"/>
  <c r="B37" i="5"/>
  <c r="E37" i="5" s="1"/>
  <c r="B26" i="5"/>
  <c r="E26" i="5" s="1"/>
  <c r="B9" i="5"/>
  <c r="E9" i="5" s="1"/>
  <c r="B197" i="5"/>
  <c r="E197" i="5" s="1"/>
  <c r="B193" i="5"/>
  <c r="E193" i="5" s="1"/>
  <c r="B189" i="5"/>
  <c r="E189" i="5" s="1"/>
  <c r="B185" i="5"/>
  <c r="E185" i="5" s="1"/>
  <c r="B181" i="5"/>
  <c r="E181" i="5" s="1"/>
  <c r="B177" i="5"/>
  <c r="E177" i="5" s="1"/>
  <c r="B173" i="5"/>
  <c r="E173" i="5" s="1"/>
  <c r="B169" i="5"/>
  <c r="E169" i="5" s="1"/>
  <c r="B161" i="5"/>
  <c r="E161" i="5" s="1"/>
  <c r="B157" i="5"/>
  <c r="E157" i="5" s="1"/>
  <c r="B153" i="5"/>
  <c r="E153" i="5" s="1"/>
  <c r="B149" i="5"/>
  <c r="E149" i="5" s="1"/>
  <c r="B145" i="5"/>
  <c r="E145" i="5" s="1"/>
  <c r="B141" i="5"/>
  <c r="E141" i="5" s="1"/>
  <c r="B137" i="5"/>
  <c r="E137" i="5" s="1"/>
  <c r="B8" i="4"/>
  <c r="E8" i="4" s="1"/>
  <c r="B70" i="5"/>
  <c r="E70" i="5" s="1"/>
  <c r="D265" i="5"/>
  <c r="D254" i="5"/>
  <c r="D249" i="5"/>
  <c r="D238" i="5"/>
  <c r="B238" i="5" s="1"/>
  <c r="E238" i="5" s="1"/>
  <c r="D233" i="5"/>
  <c r="D221" i="5"/>
  <c r="B221" i="5" s="1"/>
  <c r="E221" i="5" s="1"/>
  <c r="D205" i="5"/>
  <c r="B77" i="5"/>
  <c r="E77" i="5" s="1"/>
  <c r="B93" i="5"/>
  <c r="E93" i="5" s="1"/>
  <c r="B106" i="5"/>
  <c r="E106" i="5" s="1"/>
  <c r="B122" i="5"/>
  <c r="E122" i="5" s="1"/>
  <c r="B23" i="4"/>
  <c r="E23" i="4" s="1"/>
  <c r="B27" i="4"/>
  <c r="E27" i="4" s="1"/>
  <c r="D31" i="4"/>
  <c r="D35" i="4"/>
  <c r="E55" i="5"/>
  <c r="D253" i="5"/>
  <c r="D237" i="5"/>
  <c r="D225" i="5"/>
  <c r="D209" i="5"/>
  <c r="B59" i="5"/>
  <c r="E59" i="5" s="1"/>
  <c r="B84" i="5"/>
  <c r="E84" i="5" s="1"/>
  <c r="B113" i="5"/>
  <c r="E113" i="5" s="1"/>
  <c r="E31" i="5"/>
  <c r="D226" i="5"/>
  <c r="B226" i="5" s="1"/>
  <c r="E226" i="5" s="1"/>
  <c r="D222" i="5"/>
  <c r="D218" i="5"/>
  <c r="D214" i="5"/>
  <c r="D210" i="5"/>
  <c r="B210" i="5" s="1"/>
  <c r="E210" i="5" s="1"/>
  <c r="D206" i="5"/>
  <c r="B4" i="5"/>
  <c r="E4" i="5" s="1"/>
  <c r="B64" i="5"/>
  <c r="E64" i="5" s="1"/>
  <c r="B60" i="5"/>
  <c r="E60" i="5" s="1"/>
  <c r="B56" i="5"/>
  <c r="E56" i="5" s="1"/>
  <c r="B52" i="5"/>
  <c r="E52" i="5" s="1"/>
  <c r="B48" i="5"/>
  <c r="E48" i="5" s="1"/>
  <c r="B44" i="5"/>
  <c r="E44" i="5" s="1"/>
  <c r="B40" i="5"/>
  <c r="E40" i="5" s="1"/>
  <c r="B36" i="5"/>
  <c r="E36" i="5" s="1"/>
  <c r="B32" i="5"/>
  <c r="E32" i="5" s="1"/>
  <c r="B28" i="5"/>
  <c r="E28" i="5" s="1"/>
  <c r="B24" i="5"/>
  <c r="E24" i="5" s="1"/>
  <c r="B20" i="5"/>
  <c r="E20" i="5" s="1"/>
  <c r="B16" i="5"/>
  <c r="E16" i="5" s="1"/>
  <c r="B12" i="5"/>
  <c r="E12" i="5" s="1"/>
  <c r="B8" i="5"/>
  <c r="E8" i="5" s="1"/>
  <c r="B74" i="5"/>
  <c r="E74" i="5" s="1"/>
  <c r="B90" i="5"/>
  <c r="E90" i="5" s="1"/>
  <c r="C263" i="5"/>
  <c r="C243" i="5"/>
  <c r="C223" i="5"/>
  <c r="C262" i="5"/>
  <c r="C235" i="5"/>
  <c r="C222" i="5"/>
  <c r="C207" i="5"/>
  <c r="B172" i="5"/>
  <c r="E172" i="5" s="1"/>
  <c r="B192" i="5"/>
  <c r="E192" i="5" s="1"/>
  <c r="C36" i="4"/>
  <c r="C218" i="5"/>
  <c r="C206" i="5"/>
  <c r="B176" i="5"/>
  <c r="C37" i="4"/>
  <c r="C247" i="5"/>
  <c r="C227" i="5"/>
  <c r="C212" i="5"/>
  <c r="B160" i="5"/>
  <c r="E160" i="5" s="1"/>
  <c r="B199" i="5"/>
  <c r="E199" i="5" s="1"/>
  <c r="C265" i="5"/>
  <c r="C245" i="5"/>
  <c r="B179" i="5"/>
  <c r="E179" i="5" s="1"/>
  <c r="B175" i="5"/>
  <c r="E175" i="5" s="1"/>
  <c r="C241" i="5"/>
  <c r="B167" i="5"/>
  <c r="E167" i="5" s="1"/>
  <c r="C225" i="5"/>
  <c r="B159" i="5"/>
  <c r="E159" i="5" s="1"/>
  <c r="C213" i="5"/>
  <c r="B147" i="5"/>
  <c r="E147" i="5" s="1"/>
  <c r="C229" i="5"/>
  <c r="B22" i="4"/>
  <c r="E22" i="4" s="1"/>
  <c r="B26" i="4"/>
  <c r="E26" i="4" s="1"/>
  <c r="C35" i="4"/>
  <c r="B139" i="5"/>
  <c r="E139" i="5" s="1"/>
  <c r="B155" i="5"/>
  <c r="E155" i="5" s="1"/>
  <c r="B171" i="5"/>
  <c r="E171" i="5" s="1"/>
  <c r="B187" i="5"/>
  <c r="E187" i="5" s="1"/>
  <c r="B195" i="5"/>
  <c r="E195" i="5" s="1"/>
  <c r="C261" i="5"/>
  <c r="C249" i="5"/>
  <c r="B183" i="5"/>
  <c r="E183" i="5" s="1"/>
  <c r="C217" i="5"/>
  <c r="B151" i="5"/>
  <c r="E151" i="5" s="1"/>
  <c r="C209" i="5"/>
  <c r="B143" i="5"/>
  <c r="E143" i="5" s="1"/>
  <c r="C257" i="5"/>
  <c r="B194" i="5"/>
  <c r="E194" i="5" s="1"/>
  <c r="B165" i="5"/>
  <c r="C255" i="5"/>
  <c r="C251" i="5"/>
  <c r="C246" i="5"/>
  <c r="C239" i="5"/>
  <c r="C234" i="5"/>
  <c r="C220" i="5"/>
  <c r="C215" i="5"/>
  <c r="C204" i="5"/>
  <c r="B142" i="5"/>
  <c r="E142" i="5" s="1"/>
  <c r="B158" i="5"/>
  <c r="E158" i="5" s="1"/>
  <c r="B174" i="5"/>
  <c r="E174" i="5" s="1"/>
  <c r="B184" i="5"/>
  <c r="E184" i="5" s="1"/>
  <c r="B190" i="5"/>
  <c r="E190" i="5" s="1"/>
  <c r="C252" i="5"/>
  <c r="B178" i="5"/>
  <c r="E178" i="5" s="1"/>
  <c r="C259" i="5"/>
  <c r="C219" i="5"/>
  <c r="C214" i="5"/>
  <c r="C203" i="5"/>
  <c r="B164" i="5"/>
  <c r="E164" i="5" s="1"/>
  <c r="B170" i="5"/>
  <c r="E170" i="5" s="1"/>
  <c r="B18" i="6"/>
  <c r="C15" i="6" s="1"/>
  <c r="C25" i="6" l="1"/>
  <c r="C20" i="6"/>
  <c r="C22" i="6"/>
  <c r="B234" i="5"/>
  <c r="E234" i="5" s="1"/>
  <c r="B217" i="5"/>
  <c r="E217" i="5" s="1"/>
  <c r="B257" i="5"/>
  <c r="E257" i="5" s="1"/>
  <c r="B245" i="5"/>
  <c r="E245" i="5" s="1"/>
  <c r="B239" i="5"/>
  <c r="E239" i="5" s="1"/>
  <c r="B247" i="5"/>
  <c r="E247" i="5" s="1"/>
  <c r="B246" i="5"/>
  <c r="E246" i="5" s="1"/>
  <c r="B262" i="5"/>
  <c r="E262" i="5" s="1"/>
  <c r="B213" i="5"/>
  <c r="E213" i="5" s="1"/>
  <c r="B207" i="5"/>
  <c r="E207" i="5" s="1"/>
  <c r="B230" i="5"/>
  <c r="E230" i="5" s="1"/>
  <c r="F158" i="5"/>
  <c r="B261" i="5"/>
  <c r="E261" i="5" s="1"/>
  <c r="B31" i="4"/>
  <c r="E31" i="4" s="1"/>
  <c r="E202" i="5"/>
  <c r="B241" i="5"/>
  <c r="E241" i="5" s="1"/>
  <c r="B206" i="5"/>
  <c r="E206" i="5" s="1"/>
  <c r="B37" i="4"/>
  <c r="E37" i="4" s="1"/>
  <c r="B255" i="5"/>
  <c r="E255" i="5" s="1"/>
  <c r="C38" i="4"/>
  <c r="B263" i="5"/>
  <c r="E263" i="5" s="1"/>
  <c r="B233" i="5"/>
  <c r="E233" i="5" s="1"/>
  <c r="B36" i="4"/>
  <c r="E36" i="4" s="1"/>
  <c r="B203" i="5"/>
  <c r="E203" i="5" s="1"/>
  <c r="B209" i="5"/>
  <c r="E209" i="5" s="1"/>
  <c r="B259" i="5"/>
  <c r="E259" i="5" s="1"/>
  <c r="B204" i="5"/>
  <c r="E204" i="5" s="1"/>
  <c r="B231" i="5"/>
  <c r="E231" i="5" s="1"/>
  <c r="F178" i="5"/>
  <c r="F183" i="5"/>
  <c r="F159" i="5"/>
  <c r="F141" i="5"/>
  <c r="F194" i="5"/>
  <c r="F199" i="5"/>
  <c r="F171" i="5"/>
  <c r="F140" i="5"/>
  <c r="F145" i="5"/>
  <c r="F177" i="5"/>
  <c r="F173" i="5"/>
  <c r="F179" i="5"/>
  <c r="F172" i="5"/>
  <c r="F157" i="5"/>
  <c r="F189" i="5"/>
  <c r="F150" i="5"/>
  <c r="F162" i="5"/>
  <c r="F167" i="5"/>
  <c r="F195" i="5"/>
  <c r="F188" i="5"/>
  <c r="F161" i="5"/>
  <c r="F193" i="5"/>
  <c r="B214" i="5"/>
  <c r="E214" i="5" s="1"/>
  <c r="B225" i="5"/>
  <c r="E225" i="5" s="1"/>
  <c r="B235" i="5"/>
  <c r="E235" i="5" s="1"/>
  <c r="B243" i="5"/>
  <c r="E243" i="5" s="1"/>
  <c r="B35" i="4"/>
  <c r="E35" i="4" s="1"/>
  <c r="F68" i="5"/>
  <c r="F11" i="5"/>
  <c r="F19" i="5"/>
  <c r="F47" i="5"/>
  <c r="F4" i="5"/>
  <c r="F27" i="5"/>
  <c r="F35" i="5"/>
  <c r="F63" i="5"/>
  <c r="F15" i="5"/>
  <c r="F43" i="5"/>
  <c r="F51" i="5"/>
  <c r="F9" i="5"/>
  <c r="F37" i="5"/>
  <c r="F65" i="5"/>
  <c r="F20" i="5"/>
  <c r="F36" i="5"/>
  <c r="F52" i="5"/>
  <c r="F7" i="5"/>
  <c r="F55" i="5"/>
  <c r="B236" i="5"/>
  <c r="E236" i="5" s="1"/>
  <c r="F18" i="5"/>
  <c r="F42" i="5"/>
  <c r="F46" i="5"/>
  <c r="F50" i="5"/>
  <c r="F59" i="5"/>
  <c r="B215" i="5"/>
  <c r="E215" i="5" s="1"/>
  <c r="B249" i="5"/>
  <c r="E249" i="5" s="1"/>
  <c r="F8" i="5"/>
  <c r="F24" i="5"/>
  <c r="F40" i="5"/>
  <c r="F56" i="5"/>
  <c r="F23" i="5"/>
  <c r="F5" i="5"/>
  <c r="F41" i="5"/>
  <c r="F45" i="5"/>
  <c r="B208" i="5"/>
  <c r="E208" i="5" s="1"/>
  <c r="B264" i="5"/>
  <c r="E264" i="5" s="1"/>
  <c r="F30" i="5"/>
  <c r="F34" i="5"/>
  <c r="B237" i="5"/>
  <c r="E237" i="5" s="1"/>
  <c r="F67" i="5"/>
  <c r="B68" i="5"/>
  <c r="E68" i="5" s="1"/>
  <c r="B252" i="5"/>
  <c r="E252" i="5" s="1"/>
  <c r="B220" i="5"/>
  <c r="E220" i="5" s="1"/>
  <c r="B251" i="5"/>
  <c r="E251" i="5" s="1"/>
  <c r="B212" i="5"/>
  <c r="E212" i="5" s="1"/>
  <c r="B218" i="5"/>
  <c r="E218" i="5" s="1"/>
  <c r="B211" i="5"/>
  <c r="E211" i="5" s="1"/>
  <c r="F12" i="5"/>
  <c r="F28" i="5"/>
  <c r="F44" i="5"/>
  <c r="F60" i="5"/>
  <c r="F39" i="5"/>
  <c r="B254" i="5"/>
  <c r="E254" i="5" s="1"/>
  <c r="F22" i="5"/>
  <c r="F200" i="5"/>
  <c r="F164" i="5"/>
  <c r="F192" i="5"/>
  <c r="F136" i="5"/>
  <c r="F138" i="5"/>
  <c r="F144" i="5"/>
  <c r="F152" i="5"/>
  <c r="F166" i="5"/>
  <c r="F174" i="5"/>
  <c r="F180" i="5"/>
  <c r="F139" i="5"/>
  <c r="F147" i="5"/>
  <c r="F154" i="5"/>
  <c r="F160" i="5"/>
  <c r="F168" i="5"/>
  <c r="F175" i="5"/>
  <c r="F182" i="5"/>
  <c r="F190" i="5"/>
  <c r="F196" i="5"/>
  <c r="F163" i="5"/>
  <c r="F191" i="5"/>
  <c r="F142" i="5"/>
  <c r="F170" i="5"/>
  <c r="F198" i="5"/>
  <c r="F148" i="5"/>
  <c r="F176" i="5"/>
  <c r="F155" i="5"/>
  <c r="F184" i="5"/>
  <c r="F17" i="5"/>
  <c r="F25" i="5"/>
  <c r="F29" i="5"/>
  <c r="F57" i="5"/>
  <c r="F58" i="5"/>
  <c r="F149" i="5"/>
  <c r="F165" i="5"/>
  <c r="F181" i="5"/>
  <c r="F197" i="5"/>
  <c r="F6" i="5"/>
  <c r="F10" i="5"/>
  <c r="F54" i="5"/>
  <c r="F62" i="5"/>
  <c r="F66" i="5"/>
  <c r="B253" i="5"/>
  <c r="E253" i="5" s="1"/>
  <c r="F186" i="5"/>
  <c r="B219" i="5"/>
  <c r="E219" i="5" s="1"/>
  <c r="B265" i="5"/>
  <c r="E265" i="5" s="1"/>
  <c r="B227" i="5"/>
  <c r="E227" i="5" s="1"/>
  <c r="B32" i="4"/>
  <c r="E32" i="4" s="1"/>
  <c r="B222" i="5"/>
  <c r="E222" i="5" s="1"/>
  <c r="B223" i="5"/>
  <c r="E223" i="5" s="1"/>
  <c r="F16" i="5"/>
  <c r="F32" i="5"/>
  <c r="F48" i="5"/>
  <c r="F64" i="5"/>
  <c r="F146" i="5"/>
  <c r="B200" i="5"/>
  <c r="E200" i="5" s="1"/>
  <c r="F151" i="5"/>
  <c r="F143" i="5"/>
  <c r="F187" i="5"/>
  <c r="F156" i="5"/>
  <c r="F13" i="5"/>
  <c r="F21" i="5"/>
  <c r="F33" i="5"/>
  <c r="F49" i="5"/>
  <c r="F53" i="5"/>
  <c r="F61" i="5"/>
  <c r="B256" i="5"/>
  <c r="E256" i="5" s="1"/>
  <c r="F137" i="5"/>
  <c r="F153" i="5"/>
  <c r="F169" i="5"/>
  <c r="F185" i="5"/>
  <c r="F14" i="5"/>
  <c r="F26" i="5"/>
  <c r="F38" i="5"/>
  <c r="B205" i="5"/>
  <c r="E205" i="5" s="1"/>
  <c r="F31" i="5"/>
  <c r="C18" i="6"/>
  <c r="C16" i="6"/>
  <c r="C14" i="6"/>
  <c r="C24" i="6"/>
  <c r="C26" i="6"/>
  <c r="B7" i="8" l="1"/>
  <c r="B12" i="8"/>
  <c r="D20" i="4"/>
  <c r="B17" i="8"/>
  <c r="D29" i="4"/>
  <c r="B5" i="10"/>
  <c r="B3" i="10"/>
  <c r="E3" i="10" s="1"/>
  <c r="B4" i="10"/>
  <c r="B22" i="8" l="1"/>
  <c r="C5" i="8"/>
  <c r="C17" i="8"/>
  <c r="C15" i="8"/>
  <c r="C14" i="8"/>
  <c r="B20" i="4"/>
  <c r="E20" i="4" s="1"/>
  <c r="F20" i="4"/>
  <c r="F18" i="4"/>
  <c r="F14" i="4"/>
  <c r="F13" i="4"/>
  <c r="F17" i="4"/>
  <c r="F16" i="4"/>
  <c r="F19" i="4"/>
  <c r="F15" i="4"/>
  <c r="F11" i="4"/>
  <c r="F4" i="4"/>
  <c r="D38" i="4"/>
  <c r="F7" i="4"/>
  <c r="F6" i="4"/>
  <c r="F10" i="4"/>
  <c r="F5" i="4"/>
  <c r="F8" i="4"/>
  <c r="F9" i="4"/>
  <c r="B11" i="4"/>
  <c r="E11" i="4" s="1"/>
  <c r="F29" i="4"/>
  <c r="F25" i="4"/>
  <c r="F27" i="4"/>
  <c r="B29" i="4"/>
  <c r="E29" i="4" s="1"/>
  <c r="F26" i="4"/>
  <c r="F24" i="4"/>
  <c r="F23" i="4"/>
  <c r="F28" i="4"/>
  <c r="F22" i="4"/>
  <c r="C10" i="8"/>
  <c r="C12" i="8"/>
  <c r="C9" i="8"/>
  <c r="C7" i="8"/>
  <c r="C4" i="8"/>
  <c r="B6" i="10"/>
  <c r="E5" i="10"/>
  <c r="E4" i="10"/>
  <c r="D6" i="10"/>
  <c r="F3" i="10" l="1"/>
  <c r="F4" i="10"/>
  <c r="F5" i="10"/>
  <c r="C11" i="8"/>
  <c r="C16" i="8"/>
  <c r="C22" i="8"/>
  <c r="C20" i="8"/>
  <c r="C19" i="8"/>
  <c r="C10" i="6"/>
  <c r="F38" i="4"/>
  <c r="B38" i="4"/>
  <c r="E38" i="4" s="1"/>
  <c r="F34" i="4"/>
  <c r="F33" i="4"/>
  <c r="F31" i="4"/>
  <c r="F37" i="4"/>
  <c r="F36" i="4"/>
  <c r="F35" i="4"/>
  <c r="F32" i="4"/>
  <c r="B34" i="6"/>
  <c r="C6" i="8"/>
  <c r="C21" i="8"/>
  <c r="E6" i="10"/>
  <c r="C34" i="6" l="1"/>
  <c r="C30" i="6"/>
  <c r="C29" i="6"/>
  <c r="C33" i="6"/>
  <c r="C31" i="6"/>
  <c r="C32" i="6"/>
  <c r="C28" i="6"/>
  <c r="F6" i="10"/>
  <c r="D266" i="5" l="1"/>
  <c r="F229" i="5" s="1"/>
  <c r="F72" i="5"/>
  <c r="F78" i="5"/>
  <c r="F86" i="5"/>
  <c r="F121" i="5"/>
  <c r="F129" i="5"/>
  <c r="F73" i="5"/>
  <c r="F81" i="5"/>
  <c r="F88" i="5"/>
  <c r="F94" i="5"/>
  <c r="F102" i="5"/>
  <c r="F109" i="5"/>
  <c r="F130" i="5"/>
  <c r="F89" i="5"/>
  <c r="F118" i="5"/>
  <c r="F125" i="5"/>
  <c r="F76" i="5"/>
  <c r="F82" i="5"/>
  <c r="F84" i="5"/>
  <c r="F116" i="5"/>
  <c r="F87" i="5"/>
  <c r="F104" i="5"/>
  <c r="F74" i="5"/>
  <c r="F98" i="5"/>
  <c r="F70" i="5"/>
  <c r="F85" i="5"/>
  <c r="F93" i="5"/>
  <c r="F133" i="5"/>
  <c r="F80" i="5"/>
  <c r="F131" i="5"/>
  <c r="F115" i="5"/>
  <c r="F113" i="5"/>
  <c r="F120" i="5"/>
  <c r="F112" i="5"/>
  <c r="F108" i="5"/>
  <c r="F75" i="5"/>
  <c r="F117" i="5"/>
  <c r="F111" i="5"/>
  <c r="F105" i="5"/>
  <c r="F100" i="5"/>
  <c r="F91" i="5"/>
  <c r="F77" i="5"/>
  <c r="F122" i="5"/>
  <c r="F101" i="5"/>
  <c r="F123" i="5"/>
  <c r="F107" i="5"/>
  <c r="F92" i="5"/>
  <c r="F124" i="5"/>
  <c r="F95" i="5"/>
  <c r="F83" i="5"/>
  <c r="F71" i="5"/>
  <c r="F132" i="5"/>
  <c r="F90" i="5"/>
  <c r="F106" i="5"/>
  <c r="F114" i="5"/>
  <c r="F96" i="5"/>
  <c r="F119" i="5"/>
  <c r="F103" i="5"/>
  <c r="B229" i="5"/>
  <c r="E229" i="5" s="1"/>
  <c r="B134" i="5"/>
  <c r="E134" i="5" s="1"/>
  <c r="F266" i="5" l="1"/>
  <c r="F261" i="5"/>
  <c r="F217" i="5"/>
  <c r="F245" i="5"/>
  <c r="F230" i="5"/>
  <c r="F250" i="5"/>
  <c r="F207" i="5"/>
  <c r="F257" i="5"/>
  <c r="F213" i="5"/>
  <c r="F234" i="5"/>
  <c r="F262" i="5"/>
  <c r="F240" i="5"/>
  <c r="F246" i="5"/>
  <c r="F202" i="5"/>
  <c r="F228" i="5"/>
  <c r="F242" i="5"/>
  <c r="F241" i="5"/>
  <c r="F212" i="5"/>
  <c r="F243" i="5"/>
  <c r="B266" i="5"/>
  <c r="E266" i="5" s="1"/>
  <c r="F222" i="5"/>
  <c r="F221" i="5"/>
  <c r="F223" i="5"/>
  <c r="F220" i="5"/>
  <c r="F210" i="5"/>
  <c r="F265" i="5"/>
  <c r="F259" i="5"/>
  <c r="F225" i="5"/>
  <c r="F238" i="5"/>
  <c r="F235" i="5"/>
  <c r="F224" i="5"/>
  <c r="F218" i="5"/>
  <c r="F256" i="5"/>
  <c r="F251" i="5"/>
  <c r="F232" i="5"/>
  <c r="F260" i="5"/>
  <c r="F253" i="5"/>
  <c r="F254" i="5"/>
  <c r="F226" i="5"/>
  <c r="F219" i="5"/>
  <c r="F263" i="5"/>
  <c r="F216" i="5"/>
  <c r="F204" i="5"/>
  <c r="F244" i="5"/>
  <c r="F205" i="5"/>
  <c r="F215" i="5"/>
  <c r="F236" i="5"/>
  <c r="F264" i="5"/>
  <c r="F208" i="5"/>
  <c r="F211" i="5"/>
  <c r="F247" i="5"/>
  <c r="F209" i="5"/>
  <c r="F239" i="5"/>
  <c r="F248" i="5"/>
  <c r="F237" i="5"/>
  <c r="F249" i="5"/>
  <c r="F227" i="5"/>
  <c r="F206" i="5"/>
  <c r="F252" i="5"/>
  <c r="F231" i="5"/>
  <c r="F203" i="5"/>
  <c r="F233" i="5"/>
  <c r="F214" i="5"/>
  <c r="F255" i="5"/>
  <c r="B258" i="5"/>
  <c r="E258" i="5" l="1"/>
  <c r="F258" i="5"/>
</calcChain>
</file>

<file path=xl/sharedStrings.xml><?xml version="1.0" encoding="utf-8"?>
<sst xmlns="http://schemas.openxmlformats.org/spreadsheetml/2006/main" count="429" uniqueCount="120">
  <si>
    <t>Family Income (as a percent of FPL)</t>
  </si>
  <si>
    <t>APTC</t>
  </si>
  <si>
    <t>Race / Ethnicity</t>
  </si>
  <si>
    <t>White (non-Hispanic)</t>
  </si>
  <si>
    <t>Hispanic</t>
  </si>
  <si>
    <t>Other (non-Hispanic)</t>
  </si>
  <si>
    <t>A. Eligible</t>
  </si>
  <si>
    <t>B. Enrolled</t>
  </si>
  <si>
    <t>Medicaid</t>
  </si>
  <si>
    <t>Total</t>
  </si>
  <si>
    <t>Adams</t>
  </si>
  <si>
    <t>Arapahoe</t>
  </si>
  <si>
    <t>Total (All Programs)</t>
  </si>
  <si>
    <t>Regional Care Collaborative Organization</t>
  </si>
  <si>
    <t>County</t>
  </si>
  <si>
    <t>CHP+</t>
  </si>
  <si>
    <t>Eligible but Not Insured</t>
  </si>
  <si>
    <t>E. Percent of all EBNE</t>
  </si>
  <si>
    <t>Percent of all EBNE</t>
  </si>
  <si>
    <t>Alamosa</t>
  </si>
  <si>
    <t>Archuleta</t>
  </si>
  <si>
    <t>Baca</t>
  </si>
  <si>
    <t>Bent</t>
  </si>
  <si>
    <t>Boulder</t>
  </si>
  <si>
    <t>Broomfield</t>
  </si>
  <si>
    <t>Chaffee</t>
  </si>
  <si>
    <t>Cheyenne</t>
  </si>
  <si>
    <t>Conejos</t>
  </si>
  <si>
    <t>Costilla</t>
  </si>
  <si>
    <t>Crowley</t>
  </si>
  <si>
    <t>Custer</t>
  </si>
  <si>
    <t>Delta</t>
  </si>
  <si>
    <t>Denver</t>
  </si>
  <si>
    <t>Dolores</t>
  </si>
  <si>
    <t>Douglas</t>
  </si>
  <si>
    <t>Eagle</t>
  </si>
  <si>
    <t>Elbert</t>
  </si>
  <si>
    <t>Fremont</t>
  </si>
  <si>
    <t>Garfield</t>
  </si>
  <si>
    <t>Gilpin</t>
  </si>
  <si>
    <t>Grand</t>
  </si>
  <si>
    <t>Gunnison</t>
  </si>
  <si>
    <t>Hinsdale</t>
  </si>
  <si>
    <t>Huerfano</t>
  </si>
  <si>
    <t>Jackson</t>
  </si>
  <si>
    <t>Jefferson</t>
  </si>
  <si>
    <t>Kiowa</t>
  </si>
  <si>
    <t>Lake</t>
  </si>
  <si>
    <t>Larimer</t>
  </si>
  <si>
    <t>Lincoln</t>
  </si>
  <si>
    <t>Logan</t>
  </si>
  <si>
    <t>Mesa</t>
  </si>
  <si>
    <t>Mineral</t>
  </si>
  <si>
    <t>Moffat</t>
  </si>
  <si>
    <t>Montezuma</t>
  </si>
  <si>
    <t>Montrose</t>
  </si>
  <si>
    <t>Morgan</t>
  </si>
  <si>
    <t>Otero</t>
  </si>
  <si>
    <t>Ouray</t>
  </si>
  <si>
    <t>Park</t>
  </si>
  <si>
    <t>Phillips</t>
  </si>
  <si>
    <t>Pitkin</t>
  </si>
  <si>
    <t>Prowers</t>
  </si>
  <si>
    <t>Pueblo</t>
  </si>
  <si>
    <t>Routt</t>
  </si>
  <si>
    <t>Saguache</t>
  </si>
  <si>
    <t>San Juan</t>
  </si>
  <si>
    <t>San Miguel</t>
  </si>
  <si>
    <t>Sedgwick</t>
  </si>
  <si>
    <t>Summit</t>
  </si>
  <si>
    <t>Teller</t>
  </si>
  <si>
    <t>Washington</t>
  </si>
  <si>
    <t>Weld</t>
  </si>
  <si>
    <t>Yuma</t>
  </si>
  <si>
    <t>Clear Creek</t>
  </si>
  <si>
    <t>El Paso</t>
  </si>
  <si>
    <t>Kit Carson</t>
  </si>
  <si>
    <t>La Plata</t>
  </si>
  <si>
    <t>Las Animas</t>
  </si>
  <si>
    <t>Rio Blanco</t>
  </si>
  <si>
    <t>Rio Grande</t>
  </si>
  <si>
    <t>D. EBNE Rate (C/A)</t>
  </si>
  <si>
    <t>Under 139% FPL</t>
  </si>
  <si>
    <t>139 – 150%</t>
  </si>
  <si>
    <t>151 – 200%</t>
  </si>
  <si>
    <t>201 – 250%</t>
  </si>
  <si>
    <t>251 – 300%</t>
  </si>
  <si>
    <t>301 – 400%</t>
  </si>
  <si>
    <t>Notes:</t>
  </si>
  <si>
    <t>Contact:</t>
  </si>
  <si>
    <t>Table of Contents</t>
  </si>
  <si>
    <t>Click on a link below to go directly to the data of interest.</t>
  </si>
  <si>
    <t>State of Colorado</t>
  </si>
  <si>
    <t>FPL</t>
  </si>
  <si>
    <t>Race | Ethnicity</t>
  </si>
  <si>
    <t>Sources:</t>
  </si>
  <si>
    <t>NA</t>
  </si>
  <si>
    <t>Table 1. Colorado Children Eligible but Not Enrolled in Medicaid, CHP+, or APTC</t>
  </si>
  <si>
    <t>Table 3. Colorado Children Eligible but Not Enrolled in Medicaid, CHP+, or APTC by County</t>
  </si>
  <si>
    <t>C. EBNE (A-B)</t>
  </si>
  <si>
    <t>Date Last Updated:</t>
  </si>
  <si>
    <t>NR</t>
  </si>
  <si>
    <t>Table 5. Colorado Children Eligible but Not Enrolled in Medicaid, CHP+, or APTC by Race / Ethnicity</t>
  </si>
  <si>
    <t>Table 4. Colorado Children Eligible but Not Enrolled in Medicaid, CHP+, or APTC by Federal Poverty Level</t>
  </si>
  <si>
    <t>Table 2. Colorado Children Eligible but Not Enrolled in Medicaid, CHP+, or APTC by RAE</t>
  </si>
  <si>
    <t>RAE 1</t>
  </si>
  <si>
    <t>RAE 2</t>
  </si>
  <si>
    <t>RAE 3</t>
  </si>
  <si>
    <t>RAE 4</t>
  </si>
  <si>
    <t>RAE 5</t>
  </si>
  <si>
    <t>RAE 6</t>
  </si>
  <si>
    <t>RAE 7</t>
  </si>
  <si>
    <t>Lindsey Whittington</t>
  </si>
  <si>
    <t>Research Analyst</t>
  </si>
  <si>
    <t>720.975.9251</t>
  </si>
  <si>
    <t>whittingtonl@coloradohealthinstitute.org</t>
  </si>
  <si>
    <t>Department of Health Care Policy and Financing; Connect for Health Colorado; American Community Survey 2018; 2019 Colorado Health Access Survey; 2015 Medical Expenditure Panel Survey</t>
  </si>
  <si>
    <t>RAE</t>
  </si>
  <si>
    <t>Eligible but Not Enrolled Children 2018</t>
  </si>
  <si>
    <t>These tabs contain estimates of the eligible but not enrolled (EBNE) child population of Colorado in 2018. Only ages 0 to 18 are included in these estimates. Counts by Regional Accountable Entity (RAE) or county may not add up to state totals. This is because some enrollees with Advanced Premium Tax Credits (APTCs) have an unknown county of residence and data are supressed for counties with fewer than 30 Medicaid or CHP+ clients. Please see our report, "Health Insurance Status of Coloradans in 2016" and associated methods and limitations document for detail on how these values are calculated.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</si>
</sst>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409]mmmm\ d\,\ yyyy;@"/>
  </numFmts>
  <fonts count="14" x14ac:knownFonts="1">
    <font>
      <sz val="11"/>
      <color theme="1"/>
      <name val="Calibri"/>
      <family val="2"/>
      <scheme val="minor"/>
    </font>
    <font>
      <sz val="11"/>
      <color theme="1"/>
      <name val="Calibri"/>
      <family val="2"/>
      <scheme val="minor"/>
    </font>
    <font>
      <u/>
      <sz val="11"/>
      <color theme="10"/>
      <name val="Calibri"/>
      <family val="2"/>
    </font>
    <font>
      <sz val="10"/>
      <color theme="1"/>
      <name val="Ebrima"/>
      <family val="2"/>
    </font>
    <font>
      <sz val="10"/>
      <color theme="1"/>
      <name val="Ebrima"/>
    </font>
    <font>
      <sz val="10"/>
      <color rgb="FFFF0000"/>
      <name val="Ebrima"/>
    </font>
    <font>
      <b/>
      <sz val="10"/>
      <color theme="1"/>
      <name val="Ebrima"/>
    </font>
    <font>
      <u/>
      <sz val="10"/>
      <color theme="10"/>
      <name val="Ebrima"/>
    </font>
    <font>
      <b/>
      <sz val="10"/>
      <name val="Ebrima"/>
    </font>
    <font>
      <sz val="10"/>
      <name val="Ebrima"/>
    </font>
    <font>
      <sz val="16"/>
      <color theme="1"/>
      <name val="Ebrima"/>
    </font>
    <font>
      <u/>
      <sz val="11"/>
      <color theme="10"/>
      <name val="Myriad Pro"/>
      <family val="2"/>
    </font>
    <font>
      <sz val="11"/>
      <color theme="1"/>
      <name val="Myriad Pro"/>
      <family val="2"/>
    </font>
    <font>
      <b/>
      <u/>
      <sz val="11"/>
      <color theme="1"/>
      <name val="Myriad Pro"/>
      <family val="2"/>
    </font>
  </fonts>
  <fills count="4">
    <fill>
      <patternFill patternType="none"/>
    </fill>
    <fill>
      <patternFill patternType="gray125"/>
    </fill>
    <fill>
      <patternFill patternType="solid">
        <fgColor theme="5"/>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0" fontId="3" fillId="0" borderId="0"/>
  </cellStyleXfs>
  <cellXfs count="47">
    <xf numFmtId="0" fontId="0" fillId="0" borderId="0" xfId="0"/>
    <xf numFmtId="0" fontId="4" fillId="0" borderId="0" xfId="0" applyFont="1" applyAlignment="1">
      <alignment vertical="top"/>
    </xf>
    <xf numFmtId="0" fontId="4" fillId="0" borderId="0" xfId="0" applyFont="1"/>
    <xf numFmtId="0" fontId="4" fillId="0" borderId="0" xfId="0" applyFont="1" applyAlignment="1">
      <alignment vertical="center"/>
    </xf>
    <xf numFmtId="0" fontId="6" fillId="2" borderId="1" xfId="0" applyFont="1" applyFill="1" applyBorder="1" applyAlignment="1">
      <alignment vertical="center"/>
    </xf>
    <xf numFmtId="3" fontId="8" fillId="2" borderId="1" xfId="0" applyNumberFormat="1" applyFont="1" applyFill="1" applyBorder="1" applyAlignment="1">
      <alignment horizontal="center" vertical="center"/>
    </xf>
    <xf numFmtId="164" fontId="8" fillId="2" borderId="1" xfId="1" applyNumberFormat="1" applyFont="1" applyFill="1" applyBorder="1" applyAlignment="1">
      <alignment horizontal="center" vertical="center"/>
    </xf>
    <xf numFmtId="0" fontId="4" fillId="0" borderId="1" xfId="0" applyFont="1" applyBorder="1" applyAlignment="1">
      <alignment horizontal="left" vertical="center" indent="2"/>
    </xf>
    <xf numFmtId="3" fontId="4" fillId="0" borderId="1" xfId="0" applyNumberFormat="1" applyFont="1" applyBorder="1" applyAlignment="1">
      <alignment vertical="center"/>
    </xf>
    <xf numFmtId="164" fontId="4" fillId="0" borderId="1" xfId="1" applyNumberFormat="1" applyFont="1" applyBorder="1" applyAlignment="1">
      <alignment vertical="center"/>
    </xf>
    <xf numFmtId="0" fontId="4" fillId="0" borderId="0" xfId="0" applyFont="1" applyBorder="1" applyAlignment="1">
      <alignment horizontal="left" vertical="center" indent="2"/>
    </xf>
    <xf numFmtId="3" fontId="4" fillId="0" borderId="0" xfId="0" applyNumberFormat="1" applyFont="1" applyAlignment="1">
      <alignment vertical="center"/>
    </xf>
    <xf numFmtId="164" fontId="4" fillId="0" borderId="0" xfId="1" applyNumberFormat="1" applyFont="1" applyAlignment="1">
      <alignment vertical="center"/>
    </xf>
    <xf numFmtId="3" fontId="4" fillId="0" borderId="1" xfId="0" applyNumberFormat="1" applyFont="1" applyBorder="1" applyAlignment="1">
      <alignment horizontal="right" vertical="center"/>
    </xf>
    <xf numFmtId="0" fontId="8" fillId="2" borderId="1" xfId="0" applyFont="1" applyFill="1" applyBorder="1" applyAlignment="1">
      <alignment horizontal="left" vertical="center"/>
    </xf>
    <xf numFmtId="0" fontId="4" fillId="0" borderId="2" xfId="0" applyFont="1" applyBorder="1" applyAlignment="1">
      <alignment vertical="center"/>
    </xf>
    <xf numFmtId="0" fontId="4" fillId="0" borderId="1" xfId="0" applyFont="1" applyBorder="1" applyAlignment="1">
      <alignment vertical="center"/>
    </xf>
    <xf numFmtId="3" fontId="9" fillId="0" borderId="1" xfId="0" applyNumberFormat="1" applyFont="1" applyFill="1" applyBorder="1" applyAlignment="1">
      <alignment vertical="center"/>
    </xf>
    <xf numFmtId="0" fontId="4" fillId="0" borderId="0" xfId="0" applyFont="1" applyBorder="1" applyAlignment="1">
      <alignment vertical="center"/>
    </xf>
    <xf numFmtId="165" fontId="4" fillId="0" borderId="0" xfId="2" applyNumberFormat="1" applyFont="1" applyBorder="1" applyAlignment="1">
      <alignment vertical="center"/>
    </xf>
    <xf numFmtId="9" fontId="4" fillId="0" borderId="0" xfId="0" applyNumberFormat="1" applyFont="1" applyBorder="1" applyAlignment="1">
      <alignment vertical="center"/>
    </xf>
    <xf numFmtId="164" fontId="4" fillId="0" borderId="0" xfId="0" applyNumberFormat="1" applyFont="1" applyAlignment="1">
      <alignment vertical="center"/>
    </xf>
    <xf numFmtId="165" fontId="4" fillId="0" borderId="0" xfId="0" applyNumberFormat="1" applyFont="1" applyAlignment="1">
      <alignment vertical="center"/>
    </xf>
    <xf numFmtId="9" fontId="4" fillId="0" borderId="0" xfId="1" applyFont="1" applyAlignment="1">
      <alignment vertical="center"/>
    </xf>
    <xf numFmtId="0" fontId="5" fillId="0" borderId="0" xfId="0" applyFont="1"/>
    <xf numFmtId="0" fontId="7" fillId="0" borderId="0" xfId="3" applyFont="1" applyAlignment="1"/>
    <xf numFmtId="0" fontId="11" fillId="0" borderId="0" xfId="3" applyFont="1" applyFill="1"/>
    <xf numFmtId="0" fontId="12" fillId="0" borderId="0" xfId="0" applyFont="1" applyAlignment="1">
      <alignment vertical="top"/>
    </xf>
    <xf numFmtId="0" fontId="12" fillId="0" borderId="0" xfId="0" applyFont="1"/>
    <xf numFmtId="166" fontId="12" fillId="0" borderId="0" xfId="0" applyNumberFormat="1" applyFont="1" applyAlignment="1">
      <alignment horizontal="left"/>
    </xf>
    <xf numFmtId="166" fontId="11" fillId="0" borderId="0" xfId="3" applyNumberFormat="1" applyFont="1" applyAlignment="1">
      <alignment horizontal="left"/>
    </xf>
    <xf numFmtId="0" fontId="12" fillId="0" borderId="0" xfId="0" applyFont="1" applyFill="1"/>
    <xf numFmtId="0" fontId="11" fillId="0" borderId="0" xfId="3" applyFont="1" applyAlignment="1">
      <alignment vertical="top"/>
    </xf>
    <xf numFmtId="3" fontId="9" fillId="0" borderId="1" xfId="0" applyNumberFormat="1" applyFont="1" applyFill="1" applyBorder="1" applyAlignment="1">
      <alignment horizontal="right" vertical="center"/>
    </xf>
    <xf numFmtId="164" fontId="4" fillId="0" borderId="1" xfId="1" applyNumberFormat="1" applyFont="1" applyBorder="1" applyAlignment="1">
      <alignment horizontal="right" vertical="center"/>
    </xf>
    <xf numFmtId="3" fontId="4" fillId="0" borderId="1" xfId="0" applyNumberFormat="1" applyFont="1" applyFill="1" applyBorder="1" applyAlignment="1">
      <alignment vertical="center"/>
    </xf>
    <xf numFmtId="0" fontId="11" fillId="0" borderId="0" xfId="3" applyFont="1" applyAlignment="1">
      <alignment horizontal="left" vertical="top"/>
    </xf>
    <xf numFmtId="0" fontId="2" fillId="0" borderId="0" xfId="3" applyAlignment="1">
      <alignment horizontal="left" vertical="top"/>
    </xf>
    <xf numFmtId="0" fontId="12" fillId="0" borderId="0" xfId="4" applyFont="1" applyAlignment="1">
      <alignment horizontal="left"/>
    </xf>
    <xf numFmtId="0" fontId="10" fillId="0" borderId="0" xfId="0" applyFont="1" applyAlignment="1">
      <alignment horizontal="center"/>
    </xf>
    <xf numFmtId="0" fontId="12" fillId="0" borderId="0" xfId="0" applyFont="1" applyAlignment="1">
      <alignment vertical="top" wrapText="1"/>
    </xf>
    <xf numFmtId="0" fontId="11" fillId="0" borderId="0" xfId="3" applyFont="1" applyFill="1" applyAlignment="1">
      <alignment horizontal="left"/>
    </xf>
    <xf numFmtId="0" fontId="12" fillId="0" borderId="0" xfId="0" applyFont="1" applyAlignment="1">
      <alignment horizontal="left" vertical="top" wrapText="1"/>
    </xf>
    <xf numFmtId="0" fontId="13" fillId="0" borderId="0" xfId="4" applyFont="1" applyAlignment="1">
      <alignment horizontal="left"/>
    </xf>
    <xf numFmtId="0" fontId="6" fillId="0" borderId="0" xfId="0" applyFont="1" applyAlignment="1">
      <alignment horizontal="left" vertical="center"/>
    </xf>
    <xf numFmtId="0" fontId="4" fillId="3" borderId="1" xfId="0" applyFont="1" applyFill="1" applyBorder="1" applyAlignment="1">
      <alignment horizontal="left" vertical="center"/>
    </xf>
    <xf numFmtId="166" fontId="12" fillId="0" borderId="0" xfId="0" applyNumberFormat="1" applyFont="1" applyFill="1" applyAlignment="1">
      <alignment horizontal="left"/>
    </xf>
  </cellXfs>
  <cellStyles count="5">
    <cellStyle name="Comma" xfId="2" builtinId="3"/>
    <cellStyle name="Hyperlink" xfId="3" builtinId="8"/>
    <cellStyle name="Normal" xfId="0" builtinId="0"/>
    <cellStyle name="Normal 2" xfId="4" xr:uid="{00000000-0005-0000-0000-00000300000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123824</xdr:colOff>
      <xdr:row>0</xdr:row>
      <xdr:rowOff>104776</xdr:rowOff>
    </xdr:from>
    <xdr:ext cx="6727219" cy="1066800"/>
    <xdr:pic>
      <xdr:nvPicPr>
        <xdr:cNvPr id="2" name="Picture 1">
          <a:extLst>
            <a:ext uri="{FF2B5EF4-FFF2-40B4-BE49-F238E27FC236}">
              <a16:creationId xmlns:a16="http://schemas.microsoft.com/office/drawing/2014/main" id="{74F560C2-3D3E-42F1-A155-DC8387B113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4" y="104776"/>
          <a:ext cx="6727219" cy="1066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E6EAAD95-0A95-42B7-8C72-3A9AF2F545D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CHI Colores">
      <a:dk1>
        <a:sysClr val="windowText" lastClr="000000"/>
      </a:dk1>
      <a:lt1>
        <a:sysClr val="window" lastClr="FFFFFF"/>
      </a:lt1>
      <a:dk2>
        <a:srgbClr val="90648D"/>
      </a:dk2>
      <a:lt2>
        <a:srgbClr val="B7B26B"/>
      </a:lt2>
      <a:accent1>
        <a:srgbClr val="3B6E8F"/>
      </a:accent1>
      <a:accent2>
        <a:srgbClr val="F6A01A"/>
      </a:accent2>
      <a:accent3>
        <a:srgbClr val="56004E"/>
      </a:accent3>
      <a:accent4>
        <a:srgbClr val="817C00"/>
      </a:accent4>
      <a:accent5>
        <a:srgbClr val="8EA9C1"/>
      </a:accent5>
      <a:accent6>
        <a:srgbClr val="F7C577"/>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hittingtonl@coloradohealthinstitut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1"/>
  <sheetViews>
    <sheetView showGridLines="0" tabSelected="1" workbookViewId="0">
      <selection activeCell="G12" sqref="G12"/>
    </sheetView>
  </sheetViews>
  <sheetFormatPr defaultRowHeight="14.25" x14ac:dyDescent="0.25"/>
  <cols>
    <col min="1" max="1" width="17.28515625" style="2" bestFit="1" customWidth="1"/>
    <col min="2" max="2" width="20.7109375" style="2" customWidth="1"/>
    <col min="3" max="3" width="76.7109375" style="2" customWidth="1"/>
    <col min="4" max="16384" width="9.140625" style="2"/>
  </cols>
  <sheetData>
    <row r="2" spans="1:11" x14ac:dyDescent="0.25">
      <c r="K2" s="24"/>
    </row>
    <row r="8" spans="1:11" ht="25.5" x14ac:dyDescent="0.5">
      <c r="A8" s="39" t="s">
        <v>118</v>
      </c>
      <c r="B8" s="39"/>
      <c r="C8" s="39"/>
    </row>
    <row r="10" spans="1:11" ht="15" x14ac:dyDescent="0.25">
      <c r="A10" s="27" t="s">
        <v>100</v>
      </c>
      <c r="B10" s="46">
        <v>43868</v>
      </c>
      <c r="C10" s="28"/>
    </row>
    <row r="11" spans="1:11" ht="15" x14ac:dyDescent="0.25">
      <c r="A11" s="27"/>
      <c r="B11" s="29"/>
      <c r="C11" s="28"/>
    </row>
    <row r="12" spans="1:11" ht="89.25" customHeight="1" x14ac:dyDescent="0.25">
      <c r="A12" s="27" t="s">
        <v>88</v>
      </c>
      <c r="B12" s="40" t="s">
        <v>119</v>
      </c>
      <c r="C12" s="40"/>
    </row>
    <row r="13" spans="1:11" ht="15" x14ac:dyDescent="0.25">
      <c r="A13" s="27"/>
      <c r="B13" s="30"/>
      <c r="C13" s="30"/>
    </row>
    <row r="14" spans="1:11" ht="33" customHeight="1" x14ac:dyDescent="0.25">
      <c r="A14" s="27" t="s">
        <v>95</v>
      </c>
      <c r="B14" s="42" t="s">
        <v>116</v>
      </c>
      <c r="C14" s="42"/>
    </row>
    <row r="15" spans="1:11" ht="15" x14ac:dyDescent="0.25">
      <c r="A15" s="27"/>
      <c r="B15" s="30"/>
      <c r="C15" s="30"/>
    </row>
    <row r="16" spans="1:11" ht="15" x14ac:dyDescent="0.25">
      <c r="A16" s="27" t="s">
        <v>89</v>
      </c>
      <c r="B16" s="31" t="s">
        <v>112</v>
      </c>
      <c r="C16" s="31"/>
    </row>
    <row r="17" spans="1:3" ht="15" x14ac:dyDescent="0.25">
      <c r="A17" s="28"/>
      <c r="B17" s="31" t="s">
        <v>113</v>
      </c>
      <c r="C17" s="31"/>
    </row>
    <row r="18" spans="1:3" ht="15" x14ac:dyDescent="0.25">
      <c r="A18" s="28"/>
      <c r="B18" s="31" t="s">
        <v>114</v>
      </c>
      <c r="C18" s="31"/>
    </row>
    <row r="19" spans="1:3" ht="15" x14ac:dyDescent="0.25">
      <c r="A19" s="28"/>
      <c r="B19" s="26" t="s">
        <v>115</v>
      </c>
      <c r="C19" s="31"/>
    </row>
    <row r="20" spans="1:3" ht="15" x14ac:dyDescent="0.25">
      <c r="A20" s="28"/>
      <c r="B20" s="41"/>
      <c r="C20" s="41"/>
    </row>
    <row r="21" spans="1:3" ht="15" x14ac:dyDescent="0.25">
      <c r="A21" s="43" t="s">
        <v>90</v>
      </c>
      <c r="B21" s="43"/>
      <c r="C21" s="28"/>
    </row>
    <row r="22" spans="1:3" ht="15" x14ac:dyDescent="0.25">
      <c r="A22" s="38" t="s">
        <v>91</v>
      </c>
      <c r="B22" s="38"/>
      <c r="C22" s="38"/>
    </row>
    <row r="23" spans="1:3" s="1" customFormat="1" ht="15" x14ac:dyDescent="0.25">
      <c r="A23" s="36" t="s">
        <v>92</v>
      </c>
      <c r="B23" s="36"/>
      <c r="C23" s="27"/>
    </row>
    <row r="24" spans="1:3" s="1" customFormat="1" ht="15" x14ac:dyDescent="0.25">
      <c r="A24" s="37" t="s">
        <v>117</v>
      </c>
      <c r="B24" s="37"/>
      <c r="C24" s="27"/>
    </row>
    <row r="25" spans="1:3" s="1" customFormat="1" ht="15" x14ac:dyDescent="0.25">
      <c r="A25" s="36" t="s">
        <v>14</v>
      </c>
      <c r="B25" s="36"/>
      <c r="C25" s="27"/>
    </row>
    <row r="26" spans="1:3" s="1" customFormat="1" ht="15" x14ac:dyDescent="0.25">
      <c r="A26" s="36" t="s">
        <v>93</v>
      </c>
      <c r="B26" s="36"/>
      <c r="C26" s="27"/>
    </row>
    <row r="27" spans="1:3" s="1" customFormat="1" ht="15" x14ac:dyDescent="0.25">
      <c r="A27" s="32" t="s">
        <v>94</v>
      </c>
      <c r="B27" s="27"/>
      <c r="C27" s="27"/>
    </row>
    <row r="28" spans="1:3" ht="15" x14ac:dyDescent="0.25">
      <c r="A28" s="28"/>
      <c r="B28" s="28"/>
      <c r="C28" s="28"/>
    </row>
    <row r="34" spans="1:1" x14ac:dyDescent="0.25">
      <c r="A34" s="25"/>
    </row>
    <row r="35" spans="1:1" x14ac:dyDescent="0.25">
      <c r="A35" s="25"/>
    </row>
    <row r="36" spans="1:1" x14ac:dyDescent="0.25">
      <c r="A36" s="25"/>
    </row>
    <row r="37" spans="1:1" x14ac:dyDescent="0.25">
      <c r="A37" s="25"/>
    </row>
    <row r="38" spans="1:1" x14ac:dyDescent="0.25">
      <c r="A38" s="25"/>
    </row>
    <row r="39" spans="1:1" x14ac:dyDescent="0.25">
      <c r="A39" s="25"/>
    </row>
    <row r="40" spans="1:1" x14ac:dyDescent="0.25">
      <c r="A40" s="25"/>
    </row>
    <row r="41" spans="1:1" x14ac:dyDescent="0.25">
      <c r="A41" s="25"/>
    </row>
  </sheetData>
  <mergeCells count="10">
    <mergeCell ref="A23:B23"/>
    <mergeCell ref="A24:B24"/>
    <mergeCell ref="A26:B26"/>
    <mergeCell ref="A22:C22"/>
    <mergeCell ref="A8:C8"/>
    <mergeCell ref="B12:C12"/>
    <mergeCell ref="B20:C20"/>
    <mergeCell ref="A25:B25"/>
    <mergeCell ref="B14:C14"/>
    <mergeCell ref="A21:B21"/>
  </mergeCells>
  <hyperlinks>
    <hyperlink ref="B19" r:id="rId1" xr:uid="{00000000-0004-0000-0000-000000000000}"/>
    <hyperlink ref="A27" location="'Race | Ethnicity'!A1" display="Race | Ethnicity" xr:uid="{00000000-0004-0000-0000-000001000000}"/>
    <hyperlink ref="A26:B26" location="FPL!A1" display="FPL" xr:uid="{00000000-0004-0000-0000-000003000000}"/>
    <hyperlink ref="A25:B25" location="County!A1" display="County" xr:uid="{00000000-0004-0000-0000-000004000000}"/>
    <hyperlink ref="A24:B24" location="RAE!A1" display="RAE" xr:uid="{00000000-0004-0000-0000-000005000000}"/>
    <hyperlink ref="A23:B23" location="'State of Colorado'!A1" display="State of Colorado" xr:uid="{00000000-0004-0000-0000-000006000000}"/>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
  <sheetViews>
    <sheetView showGridLines="0" topLeftCell="B1" workbookViewId="0">
      <selection activeCell="D3" sqref="D3"/>
    </sheetView>
  </sheetViews>
  <sheetFormatPr defaultRowHeight="14.25" x14ac:dyDescent="0.25"/>
  <cols>
    <col min="1" max="1" width="43.5703125" style="3" customWidth="1"/>
    <col min="2" max="6" width="29.7109375" style="3" customWidth="1"/>
    <col min="7" max="16384" width="9.140625" style="3"/>
  </cols>
  <sheetData>
    <row r="1" spans="1:6" ht="16.5" x14ac:dyDescent="0.25">
      <c r="A1" s="44" t="s">
        <v>97</v>
      </c>
      <c r="B1" s="44"/>
      <c r="C1" s="44"/>
      <c r="D1" s="44"/>
      <c r="E1" s="44"/>
      <c r="F1" s="44"/>
    </row>
    <row r="2" spans="1:6" ht="16.5" x14ac:dyDescent="0.25">
      <c r="A2" s="15"/>
      <c r="B2" s="5" t="s">
        <v>6</v>
      </c>
      <c r="C2" s="5" t="s">
        <v>7</v>
      </c>
      <c r="D2" s="5" t="s">
        <v>99</v>
      </c>
      <c r="E2" s="6" t="s">
        <v>81</v>
      </c>
      <c r="F2" s="6" t="s">
        <v>17</v>
      </c>
    </row>
    <row r="3" spans="1:6" x14ac:dyDescent="0.25">
      <c r="A3" s="16" t="s">
        <v>8</v>
      </c>
      <c r="B3" s="8">
        <f>C3+D3</f>
        <v>496102.75</v>
      </c>
      <c r="C3" s="8">
        <v>480095.75</v>
      </c>
      <c r="D3" s="17">
        <v>16007.000000000004</v>
      </c>
      <c r="E3" s="9">
        <f>D3/B3</f>
        <v>3.2265493388214446E-2</v>
      </c>
      <c r="F3" s="9">
        <f>D3/D6</f>
        <v>0.39427492246201384</v>
      </c>
    </row>
    <row r="4" spans="1:6" x14ac:dyDescent="0.25">
      <c r="A4" s="16" t="s">
        <v>15</v>
      </c>
      <c r="B4" s="8">
        <f>C4+D4</f>
        <v>99807.083333333328</v>
      </c>
      <c r="C4" s="8">
        <v>81767.083333333328</v>
      </c>
      <c r="D4" s="17">
        <v>18039.999999999996</v>
      </c>
      <c r="E4" s="9">
        <f>D4/B4</f>
        <v>0.18074869435619548</v>
      </c>
      <c r="F4" s="9">
        <f>D4/D6</f>
        <v>0.44435057170080133</v>
      </c>
    </row>
    <row r="5" spans="1:6" x14ac:dyDescent="0.25">
      <c r="A5" s="16" t="s">
        <v>1</v>
      </c>
      <c r="B5" s="8">
        <f>C5+D5</f>
        <v>14942.574974146846</v>
      </c>
      <c r="C5" s="8">
        <v>8391</v>
      </c>
      <c r="D5" s="17">
        <v>6551.5749741468471</v>
      </c>
      <c r="E5" s="9">
        <f>D5/B5</f>
        <v>0.43845019921145906</v>
      </c>
      <c r="F5" s="9">
        <f>D5/D6</f>
        <v>0.16137450583718485</v>
      </c>
    </row>
    <row r="6" spans="1:6" ht="16.5" x14ac:dyDescent="0.25">
      <c r="A6" s="16" t="s">
        <v>9</v>
      </c>
      <c r="B6" s="8">
        <f>SUM(B3:B5)</f>
        <v>610852.40830748016</v>
      </c>
      <c r="C6" s="8">
        <f>SUM(C3:C5)</f>
        <v>570253.83333333337</v>
      </c>
      <c r="D6" s="8">
        <f>SUM(D3:D5)</f>
        <v>40598.574974146846</v>
      </c>
      <c r="E6" s="9">
        <f>D6/B6</f>
        <v>6.6462167328823971E-2</v>
      </c>
      <c r="F6" s="9">
        <f>SUM(F3:F5)</f>
        <v>1</v>
      </c>
    </row>
    <row r="7" spans="1:6" ht="16.5" x14ac:dyDescent="0.25">
      <c r="A7" s="18"/>
      <c r="B7" s="18"/>
      <c r="C7" s="18"/>
      <c r="D7" s="19"/>
      <c r="E7" s="18"/>
      <c r="F7" s="18"/>
    </row>
    <row r="8" spans="1:6" ht="16.5" x14ac:dyDescent="0.25">
      <c r="A8" s="18"/>
      <c r="B8" s="18"/>
      <c r="C8" s="18"/>
      <c r="D8" s="20"/>
      <c r="E8" s="18"/>
      <c r="F8" s="18"/>
    </row>
    <row r="9" spans="1:6" ht="16.5" x14ac:dyDescent="0.25">
      <c r="A9" s="18"/>
      <c r="B9" s="18"/>
      <c r="C9" s="18"/>
      <c r="D9" s="18"/>
      <c r="E9" s="18"/>
      <c r="F9" s="18"/>
    </row>
    <row r="10" spans="1:6" ht="16.5" x14ac:dyDescent="0.25">
      <c r="A10" s="18"/>
      <c r="B10" s="18"/>
      <c r="C10" s="18"/>
      <c r="D10" s="18"/>
      <c r="E10" s="18"/>
      <c r="F10" s="18"/>
    </row>
    <row r="14" spans="1:6" ht="16.5" x14ac:dyDescent="0.25">
      <c r="B14" s="11"/>
      <c r="C14" s="11"/>
      <c r="D14" s="11"/>
      <c r="E14" s="21"/>
      <c r="F14" s="21"/>
    </row>
    <row r="15" spans="1:6" ht="16.5" x14ac:dyDescent="0.25">
      <c r="B15" s="11"/>
      <c r="C15" s="11"/>
      <c r="D15" s="11"/>
      <c r="E15" s="21"/>
      <c r="F15" s="21"/>
    </row>
    <row r="16" spans="1:6" ht="16.5" x14ac:dyDescent="0.25">
      <c r="B16" s="11"/>
      <c r="C16" s="11"/>
      <c r="D16" s="11"/>
      <c r="E16" s="21"/>
      <c r="F16" s="21"/>
    </row>
    <row r="17" spans="2:6" ht="16.5" x14ac:dyDescent="0.25">
      <c r="B17" s="11"/>
      <c r="C17" s="11"/>
      <c r="D17" s="11"/>
      <c r="E17" s="21"/>
      <c r="F17" s="21"/>
    </row>
    <row r="18" spans="2:6" ht="16.5" x14ac:dyDescent="0.25">
      <c r="D18" s="22"/>
    </row>
    <row r="20" spans="2:6" ht="16.5" x14ac:dyDescent="0.25">
      <c r="B20" s="23"/>
      <c r="C20" s="23"/>
      <c r="D20" s="23"/>
    </row>
    <row r="21" spans="2:6" ht="16.5" x14ac:dyDescent="0.25">
      <c r="B21" s="23"/>
      <c r="C21" s="23"/>
      <c r="D21" s="23"/>
    </row>
    <row r="22" spans="2:6" ht="16.5" x14ac:dyDescent="0.25">
      <c r="B22" s="23"/>
      <c r="C22" s="23"/>
      <c r="D22" s="23"/>
    </row>
    <row r="23" spans="2:6" x14ac:dyDescent="0.25">
      <c r="B23" s="23"/>
      <c r="C23" s="23"/>
      <c r="D23" s="23"/>
    </row>
  </sheetData>
  <mergeCells count="1">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8"/>
  <sheetViews>
    <sheetView showGridLines="0" workbookViewId="0">
      <pane ySplit="2" topLeftCell="A36" activePane="bottomLeft" state="frozen"/>
      <selection sqref="A1:XFD1048576"/>
      <selection pane="bottomLeft" activeCell="B57" sqref="B57"/>
    </sheetView>
  </sheetViews>
  <sheetFormatPr defaultRowHeight="14.25" x14ac:dyDescent="0.25"/>
  <cols>
    <col min="1" max="1" width="43.5703125" style="3" customWidth="1"/>
    <col min="2" max="4" width="29.7109375" style="3" customWidth="1"/>
    <col min="5" max="6" width="29.7109375" style="12" customWidth="1"/>
    <col min="7" max="16384" width="9.140625" style="3"/>
  </cols>
  <sheetData>
    <row r="1" spans="1:6" x14ac:dyDescent="0.25">
      <c r="A1" s="44" t="s">
        <v>104</v>
      </c>
      <c r="B1" s="44"/>
      <c r="C1" s="44"/>
      <c r="D1" s="44"/>
      <c r="E1" s="44"/>
      <c r="F1" s="44"/>
    </row>
    <row r="2" spans="1:6" x14ac:dyDescent="0.25">
      <c r="A2" s="14" t="s">
        <v>13</v>
      </c>
      <c r="B2" s="5" t="s">
        <v>6</v>
      </c>
      <c r="C2" s="5" t="s">
        <v>7</v>
      </c>
      <c r="D2" s="5" t="s">
        <v>99</v>
      </c>
      <c r="E2" s="6" t="s">
        <v>81</v>
      </c>
      <c r="F2" s="6" t="s">
        <v>17</v>
      </c>
    </row>
    <row r="3" spans="1:6" x14ac:dyDescent="0.25">
      <c r="A3" s="45" t="s">
        <v>8</v>
      </c>
      <c r="B3" s="45"/>
      <c r="C3" s="45"/>
      <c r="D3" s="45"/>
      <c r="E3" s="45"/>
      <c r="F3" s="45"/>
    </row>
    <row r="4" spans="1:6" x14ac:dyDescent="0.25">
      <c r="A4" s="7" t="s">
        <v>105</v>
      </c>
      <c r="B4" s="8">
        <f>C4+D4</f>
        <v>70979.583333333328</v>
      </c>
      <c r="C4" s="8">
        <v>68570.583333333328</v>
      </c>
      <c r="D4" s="17">
        <v>2409</v>
      </c>
      <c r="E4" s="9">
        <f>D4/B4</f>
        <v>3.3939337015925941E-2</v>
      </c>
      <c r="F4" s="9">
        <f>D4/$D$11</f>
        <v>0.15049665771225085</v>
      </c>
    </row>
    <row r="5" spans="1:6" x14ac:dyDescent="0.25">
      <c r="A5" s="7" t="s">
        <v>106</v>
      </c>
      <c r="B5" s="8">
        <f t="shared" ref="B5:B11" si="0">C5+D5</f>
        <v>40454.901351689536</v>
      </c>
      <c r="C5" s="8">
        <v>38564</v>
      </c>
      <c r="D5" s="17">
        <v>1890.9013516895336</v>
      </c>
      <c r="E5" s="9">
        <f t="shared" ref="E5:E11" si="1">D5/B5</f>
        <v>4.6740970525455582E-2</v>
      </c>
      <c r="F5" s="9">
        <f t="shared" ref="F5:F11" si="2">D5/$D$11</f>
        <v>0.11812965275751441</v>
      </c>
    </row>
    <row r="6" spans="1:6" x14ac:dyDescent="0.25">
      <c r="A6" s="7" t="s">
        <v>107</v>
      </c>
      <c r="B6" s="8">
        <f t="shared" si="0"/>
        <v>136069.83606368644</v>
      </c>
      <c r="C6" s="8">
        <v>130678</v>
      </c>
      <c r="D6" s="17">
        <v>5391.8360636864418</v>
      </c>
      <c r="E6" s="9">
        <f t="shared" si="1"/>
        <v>3.9625505693729461E-2</v>
      </c>
      <c r="F6" s="9">
        <f t="shared" si="2"/>
        <v>0.33684238543677397</v>
      </c>
    </row>
    <row r="7" spans="1:6" x14ac:dyDescent="0.25">
      <c r="A7" s="7" t="s">
        <v>108</v>
      </c>
      <c r="B7" s="8">
        <f t="shared" si="0"/>
        <v>47074.477720532821</v>
      </c>
      <c r="C7" s="8">
        <v>46667.25</v>
      </c>
      <c r="D7" s="17">
        <v>407.22772053281898</v>
      </c>
      <c r="E7" s="9">
        <f t="shared" si="1"/>
        <v>8.6507113886724121E-3</v>
      </c>
      <c r="F7" s="9">
        <f t="shared" si="2"/>
        <v>2.5440602269808141E-2</v>
      </c>
    </row>
    <row r="8" spans="1:6" x14ac:dyDescent="0.25">
      <c r="A8" s="7" t="s">
        <v>109</v>
      </c>
      <c r="B8" s="8">
        <f t="shared" si="0"/>
        <v>74622.569011862332</v>
      </c>
      <c r="C8" s="8">
        <v>72300.5</v>
      </c>
      <c r="D8" s="17">
        <v>2322.069011862327</v>
      </c>
      <c r="E8" s="9">
        <f t="shared" si="1"/>
        <v>3.1117516357460177E-2</v>
      </c>
      <c r="F8" s="9">
        <f t="shared" si="2"/>
        <v>0.14506584693336205</v>
      </c>
    </row>
    <row r="9" spans="1:6" x14ac:dyDescent="0.25">
      <c r="A9" s="7" t="s">
        <v>110</v>
      </c>
      <c r="B9" s="8">
        <f t="shared" si="0"/>
        <v>52138.77937365965</v>
      </c>
      <c r="C9" s="8">
        <v>51165.166666666664</v>
      </c>
      <c r="D9" s="17">
        <v>973.61270699298609</v>
      </c>
      <c r="E9" s="9">
        <f t="shared" si="1"/>
        <v>1.8673484855014695E-2</v>
      </c>
      <c r="F9" s="9">
        <f t="shared" si="2"/>
        <v>6.0824183606733674E-2</v>
      </c>
    </row>
    <row r="10" spans="1:6" x14ac:dyDescent="0.25">
      <c r="A10" s="7" t="s">
        <v>111</v>
      </c>
      <c r="B10" s="8">
        <f t="shared" si="0"/>
        <v>74428.436478569216</v>
      </c>
      <c r="C10" s="8">
        <v>71816.083333333328</v>
      </c>
      <c r="D10" s="17">
        <v>2612.3531452358925</v>
      </c>
      <c r="E10" s="9">
        <f t="shared" si="1"/>
        <v>3.5098858297098426E-2</v>
      </c>
      <c r="F10" s="9">
        <f t="shared" si="2"/>
        <v>0.1632006712835567</v>
      </c>
    </row>
    <row r="11" spans="1:6" x14ac:dyDescent="0.25">
      <c r="A11" s="7" t="s">
        <v>9</v>
      </c>
      <c r="B11" s="8">
        <f t="shared" si="0"/>
        <v>496102.75</v>
      </c>
      <c r="C11" s="8">
        <f>'State of Colorado'!C3</f>
        <v>480095.75</v>
      </c>
      <c r="D11" s="8">
        <f>'State of Colorado'!D3</f>
        <v>16007.000000000004</v>
      </c>
      <c r="E11" s="9">
        <f t="shared" si="1"/>
        <v>3.2265493388214446E-2</v>
      </c>
      <c r="F11" s="9">
        <f t="shared" si="2"/>
        <v>1</v>
      </c>
    </row>
    <row r="12" spans="1:6" x14ac:dyDescent="0.25">
      <c r="A12" s="45" t="s">
        <v>15</v>
      </c>
      <c r="B12" s="45"/>
      <c r="C12" s="45"/>
      <c r="D12" s="45"/>
      <c r="E12" s="45"/>
      <c r="F12" s="45"/>
    </row>
    <row r="13" spans="1:6" x14ac:dyDescent="0.25">
      <c r="A13" s="7" t="s">
        <v>105</v>
      </c>
      <c r="B13" s="8">
        <f>C13+D13</f>
        <v>19813.333333333336</v>
      </c>
      <c r="C13" s="35">
        <v>16350.333333333334</v>
      </c>
      <c r="D13" s="17">
        <v>3463</v>
      </c>
      <c r="E13" s="9">
        <f>D13/B13</f>
        <v>0.17478129205921936</v>
      </c>
      <c r="F13" s="9">
        <f>D13/$D$20</f>
        <v>0.19196230598669628</v>
      </c>
    </row>
    <row r="14" spans="1:6" x14ac:dyDescent="0.25">
      <c r="A14" s="7" t="s">
        <v>106</v>
      </c>
      <c r="B14" s="8">
        <f t="shared" ref="B14:B20" si="3">C14+D14</f>
        <v>9703.8180636180368</v>
      </c>
      <c r="C14" s="35">
        <v>7960.5</v>
      </c>
      <c r="D14" s="17">
        <v>1743.3180636180364</v>
      </c>
      <c r="E14" s="9">
        <f t="shared" ref="E14:E20" si="4">D14/B14</f>
        <v>0.17965279771208384</v>
      </c>
      <c r="F14" s="9">
        <f t="shared" ref="F14:F20" si="5">D14/$D$20</f>
        <v>9.663625629811734E-2</v>
      </c>
    </row>
    <row r="15" spans="1:6" x14ac:dyDescent="0.25">
      <c r="A15" s="7" t="s">
        <v>107</v>
      </c>
      <c r="B15" s="8">
        <f t="shared" si="3"/>
        <v>29054.053681941667</v>
      </c>
      <c r="C15" s="35">
        <v>22831.666666666668</v>
      </c>
      <c r="D15" s="17">
        <v>6222.3870152749978</v>
      </c>
      <c r="E15" s="9">
        <f t="shared" si="4"/>
        <v>0.21416588140822762</v>
      </c>
      <c r="F15" s="9">
        <f t="shared" si="5"/>
        <v>0.34492167490437908</v>
      </c>
    </row>
    <row r="16" spans="1:6" x14ac:dyDescent="0.25">
      <c r="A16" s="7" t="s">
        <v>108</v>
      </c>
      <c r="B16" s="8">
        <f t="shared" si="3"/>
        <v>6390.0664115908939</v>
      </c>
      <c r="C16" s="35">
        <v>5502.833333333333</v>
      </c>
      <c r="D16" s="17">
        <v>887.23307825756058</v>
      </c>
      <c r="E16" s="9">
        <f t="shared" si="4"/>
        <v>0.13884567406814663</v>
      </c>
      <c r="F16" s="9">
        <f t="shared" si="5"/>
        <v>4.9181434493212904E-2</v>
      </c>
    </row>
    <row r="17" spans="1:6" x14ac:dyDescent="0.25">
      <c r="A17" s="7" t="s">
        <v>109</v>
      </c>
      <c r="B17" s="8">
        <f t="shared" si="3"/>
        <v>11305.583333333334</v>
      </c>
      <c r="C17" s="35">
        <v>10384.583333333334</v>
      </c>
      <c r="D17" s="17">
        <v>921</v>
      </c>
      <c r="E17" s="9">
        <f t="shared" si="4"/>
        <v>8.1464173306699486E-2</v>
      </c>
      <c r="F17" s="9">
        <f t="shared" si="5"/>
        <v>5.1053215077605331E-2</v>
      </c>
    </row>
    <row r="18" spans="1:6" x14ac:dyDescent="0.25">
      <c r="A18" s="7" t="s">
        <v>110</v>
      </c>
      <c r="B18" s="8">
        <f t="shared" si="3"/>
        <v>11774.747839611662</v>
      </c>
      <c r="C18" s="35">
        <v>9832.25</v>
      </c>
      <c r="D18" s="17">
        <v>1942.4978396116628</v>
      </c>
      <c r="E18" s="9">
        <f t="shared" si="4"/>
        <v>0.16497150224116625</v>
      </c>
      <c r="F18" s="9">
        <f t="shared" si="5"/>
        <v>0.1076772638365667</v>
      </c>
    </row>
    <row r="19" spans="1:6" x14ac:dyDescent="0.25">
      <c r="A19" s="7" t="s">
        <v>111</v>
      </c>
      <c r="B19" s="8">
        <f t="shared" si="3"/>
        <v>11747.730669904409</v>
      </c>
      <c r="C19" s="35">
        <v>8887.1666666666661</v>
      </c>
      <c r="D19" s="17">
        <v>2860.5640032377428</v>
      </c>
      <c r="E19" s="9">
        <f t="shared" si="4"/>
        <v>0.24349928370131924</v>
      </c>
      <c r="F19" s="9">
        <f t="shared" si="5"/>
        <v>0.15856784940342258</v>
      </c>
    </row>
    <row r="20" spans="1:6" x14ac:dyDescent="0.25">
      <c r="A20" s="7" t="s">
        <v>9</v>
      </c>
      <c r="B20" s="8">
        <f t="shared" si="3"/>
        <v>99807.083333333328</v>
      </c>
      <c r="C20" s="35">
        <f>'State of Colorado'!C4</f>
        <v>81767.083333333328</v>
      </c>
      <c r="D20" s="8">
        <f>'State of Colorado'!D4</f>
        <v>18039.999999999996</v>
      </c>
      <c r="E20" s="9">
        <f t="shared" si="4"/>
        <v>0.18074869435619548</v>
      </c>
      <c r="F20" s="9">
        <f t="shared" si="5"/>
        <v>1</v>
      </c>
    </row>
    <row r="21" spans="1:6" x14ac:dyDescent="0.25">
      <c r="A21" s="45" t="s">
        <v>1</v>
      </c>
      <c r="B21" s="45"/>
      <c r="C21" s="45"/>
      <c r="D21" s="45"/>
      <c r="E21" s="45"/>
      <c r="F21" s="45"/>
    </row>
    <row r="22" spans="1:6" x14ac:dyDescent="0.25">
      <c r="A22" s="7" t="s">
        <v>105</v>
      </c>
      <c r="B22" s="8">
        <f>C22+D22</f>
        <v>3469.8965873836605</v>
      </c>
      <c r="C22" s="8">
        <v>2331</v>
      </c>
      <c r="D22" s="17">
        <v>1138.8965873836605</v>
      </c>
      <c r="E22" s="9">
        <f>D22/B22</f>
        <v>0.32822205466428633</v>
      </c>
      <c r="F22" s="9">
        <f>D22/$D$29</f>
        <v>0.17383554212198707</v>
      </c>
    </row>
    <row r="23" spans="1:6" x14ac:dyDescent="0.25">
      <c r="A23" s="7" t="s">
        <v>106</v>
      </c>
      <c r="B23" s="8">
        <f t="shared" ref="B23:B29" si="6">C23+D23</f>
        <v>990.01547178588908</v>
      </c>
      <c r="C23" s="8">
        <v>612</v>
      </c>
      <c r="D23" s="17">
        <v>378.01547178588908</v>
      </c>
      <c r="E23" s="9">
        <f t="shared" ref="E23:E29" si="7">D23/B23</f>
        <v>0.38182784265379904</v>
      </c>
      <c r="F23" s="9">
        <f t="shared" ref="F23:F29" si="8">D23/$D$29</f>
        <v>5.7698411950954535E-2</v>
      </c>
    </row>
    <row r="24" spans="1:6" x14ac:dyDescent="0.25">
      <c r="A24" s="7" t="s">
        <v>107</v>
      </c>
      <c r="B24" s="8">
        <f t="shared" si="6"/>
        <v>3590.7220924949324</v>
      </c>
      <c r="C24" s="8">
        <v>2051</v>
      </c>
      <c r="D24" s="17">
        <v>1539.7220924949324</v>
      </c>
      <c r="E24" s="9">
        <f t="shared" si="7"/>
        <v>0.42880569780466948</v>
      </c>
      <c r="F24" s="9">
        <f t="shared" si="8"/>
        <v>0.23501556474142871</v>
      </c>
    </row>
    <row r="25" spans="1:6" x14ac:dyDescent="0.25">
      <c r="A25" s="7" t="s">
        <v>108</v>
      </c>
      <c r="B25" s="8">
        <f t="shared" si="6"/>
        <v>1164.6574866849567</v>
      </c>
      <c r="C25" s="8">
        <v>349</v>
      </c>
      <c r="D25" s="17">
        <v>815.65748668495667</v>
      </c>
      <c r="E25" s="9">
        <f t="shared" si="7"/>
        <v>0.70034108397535633</v>
      </c>
      <c r="F25" s="9">
        <f t="shared" si="8"/>
        <v>0.12449792453015046</v>
      </c>
    </row>
    <row r="26" spans="1:6" x14ac:dyDescent="0.25">
      <c r="A26" s="7" t="s">
        <v>109</v>
      </c>
      <c r="B26" s="8">
        <f t="shared" si="6"/>
        <v>1990.3875059280278</v>
      </c>
      <c r="C26" s="8">
        <v>597</v>
      </c>
      <c r="D26" s="17">
        <v>1393.3875059280278</v>
      </c>
      <c r="E26" s="9">
        <f t="shared" si="7"/>
        <v>0.70005840660578011</v>
      </c>
      <c r="F26" s="9">
        <f t="shared" si="8"/>
        <v>0.21267977721791639</v>
      </c>
    </row>
    <row r="27" spans="1:6" x14ac:dyDescent="0.25">
      <c r="A27" s="7" t="s">
        <v>110</v>
      </c>
      <c r="B27" s="8">
        <f t="shared" si="6"/>
        <v>2696.779023537485</v>
      </c>
      <c r="C27" s="8">
        <v>1830</v>
      </c>
      <c r="D27" s="17">
        <v>866.77902353748505</v>
      </c>
      <c r="E27" s="9">
        <f t="shared" si="7"/>
        <v>0.32141269862018301</v>
      </c>
      <c r="F27" s="9">
        <f t="shared" si="8"/>
        <v>0.13230086306848041</v>
      </c>
    </row>
    <row r="28" spans="1:6" x14ac:dyDescent="0.25">
      <c r="A28" s="7" t="s">
        <v>111</v>
      </c>
      <c r="B28" s="8">
        <f t="shared" si="6"/>
        <v>1040.1168063318942</v>
      </c>
      <c r="C28" s="8">
        <v>621</v>
      </c>
      <c r="D28" s="17">
        <v>419.11680633189428</v>
      </c>
      <c r="E28" s="9">
        <f t="shared" si="7"/>
        <v>0.40295167213955868</v>
      </c>
      <c r="F28" s="9">
        <f t="shared" si="8"/>
        <v>6.3971916369082241E-2</v>
      </c>
    </row>
    <row r="29" spans="1:6" x14ac:dyDescent="0.25">
      <c r="A29" s="7" t="s">
        <v>9</v>
      </c>
      <c r="B29" s="8">
        <f t="shared" si="6"/>
        <v>14942.574974146846</v>
      </c>
      <c r="C29" s="8">
        <f>'State of Colorado'!C5</f>
        <v>8391</v>
      </c>
      <c r="D29" s="8">
        <f>'State of Colorado'!D5</f>
        <v>6551.5749741468471</v>
      </c>
      <c r="E29" s="9">
        <f t="shared" si="7"/>
        <v>0.43845019921145906</v>
      </c>
      <c r="F29" s="9">
        <f t="shared" si="8"/>
        <v>1</v>
      </c>
    </row>
    <row r="30" spans="1:6" x14ac:dyDescent="0.25">
      <c r="A30" s="45" t="s">
        <v>12</v>
      </c>
      <c r="B30" s="45"/>
      <c r="C30" s="45"/>
      <c r="D30" s="45"/>
      <c r="E30" s="45"/>
      <c r="F30" s="45"/>
    </row>
    <row r="31" spans="1:6" x14ac:dyDescent="0.25">
      <c r="A31" s="7" t="s">
        <v>105</v>
      </c>
      <c r="B31" s="8">
        <f>C31+D31</f>
        <v>94262.813254050314</v>
      </c>
      <c r="C31" s="8">
        <f>C4+C13+C22</f>
        <v>87251.916666666657</v>
      </c>
      <c r="D31" s="8">
        <f>D4+D13+D22</f>
        <v>7010.8965873836605</v>
      </c>
      <c r="E31" s="9">
        <f>D31/B31</f>
        <v>7.4376059289556734E-2</v>
      </c>
      <c r="F31" s="9">
        <f>D31/$D$38</f>
        <v>0.17268824316735737</v>
      </c>
    </row>
    <row r="32" spans="1:6" x14ac:dyDescent="0.25">
      <c r="A32" s="7" t="s">
        <v>106</v>
      </c>
      <c r="B32" s="8">
        <f t="shared" ref="B32:B38" si="9">C32+D32</f>
        <v>51148.734887093458</v>
      </c>
      <c r="C32" s="8">
        <f>C5+C14+C23</f>
        <v>47136.5</v>
      </c>
      <c r="D32" s="8">
        <f t="shared" ref="D32:D38" si="10">D5+D14+D23</f>
        <v>4012.2348870934588</v>
      </c>
      <c r="E32" s="9">
        <f t="shared" ref="E32:E38" si="11">D32/B32</f>
        <v>7.8442504901638926E-2</v>
      </c>
      <c r="F32" s="9">
        <f t="shared" ref="F32:F38" si="12">D32/$D$38</f>
        <v>9.8826988130702814E-2</v>
      </c>
    </row>
    <row r="33" spans="1:6" x14ac:dyDescent="0.25">
      <c r="A33" s="7" t="s">
        <v>107</v>
      </c>
      <c r="B33" s="8">
        <f t="shared" si="9"/>
        <v>168714.61183812303</v>
      </c>
      <c r="C33" s="8">
        <f t="shared" ref="C33:C38" si="13">C6+C15+C24</f>
        <v>155560.66666666666</v>
      </c>
      <c r="D33" s="8">
        <f t="shared" si="10"/>
        <v>13153.945171456373</v>
      </c>
      <c r="E33" s="9">
        <f t="shared" si="11"/>
        <v>7.7965654712095808E-2</v>
      </c>
      <c r="F33" s="9">
        <f t="shared" si="12"/>
        <v>0.32400016945995763</v>
      </c>
    </row>
    <row r="34" spans="1:6" x14ac:dyDescent="0.25">
      <c r="A34" s="7" t="s">
        <v>108</v>
      </c>
      <c r="B34" s="8">
        <f t="shared" si="9"/>
        <v>54629.201618808671</v>
      </c>
      <c r="C34" s="8">
        <f t="shared" si="13"/>
        <v>52519.083333333336</v>
      </c>
      <c r="D34" s="8">
        <f t="shared" si="10"/>
        <v>2110.1182854753361</v>
      </c>
      <c r="E34" s="9">
        <f t="shared" si="11"/>
        <v>3.8626196666744411E-2</v>
      </c>
      <c r="F34" s="9">
        <f t="shared" si="12"/>
        <v>5.1975181070248365E-2</v>
      </c>
    </row>
    <row r="35" spans="1:6" x14ac:dyDescent="0.25">
      <c r="A35" s="7" t="s">
        <v>109</v>
      </c>
      <c r="B35" s="8">
        <f t="shared" si="9"/>
        <v>87918.539851123685</v>
      </c>
      <c r="C35" s="8">
        <f t="shared" si="13"/>
        <v>83282.083333333328</v>
      </c>
      <c r="D35" s="8">
        <f t="shared" si="10"/>
        <v>4636.4565177903551</v>
      </c>
      <c r="E35" s="9">
        <f t="shared" si="11"/>
        <v>5.2735822565314096E-2</v>
      </c>
      <c r="F35" s="9">
        <f t="shared" si="12"/>
        <v>0.11420244480853943</v>
      </c>
    </row>
    <row r="36" spans="1:6" x14ac:dyDescent="0.25">
      <c r="A36" s="7" t="s">
        <v>110</v>
      </c>
      <c r="B36" s="8">
        <f t="shared" si="9"/>
        <v>66610.306236808799</v>
      </c>
      <c r="C36" s="8">
        <f t="shared" si="13"/>
        <v>62827.416666666664</v>
      </c>
      <c r="D36" s="8">
        <f t="shared" si="10"/>
        <v>3782.8895701421338</v>
      </c>
      <c r="E36" s="9">
        <f t="shared" si="11"/>
        <v>5.6791355330111246E-2</v>
      </c>
      <c r="F36" s="9">
        <f t="shared" si="12"/>
        <v>9.3177890419825729E-2</v>
      </c>
    </row>
    <row r="37" spans="1:6" x14ac:dyDescent="0.25">
      <c r="A37" s="7" t="s">
        <v>111</v>
      </c>
      <c r="B37" s="8">
        <f t="shared" si="9"/>
        <v>87216.283954805534</v>
      </c>
      <c r="C37" s="8">
        <f t="shared" si="13"/>
        <v>81324.25</v>
      </c>
      <c r="D37" s="8">
        <f t="shared" si="10"/>
        <v>5892.0339548055299</v>
      </c>
      <c r="E37" s="9">
        <f t="shared" si="11"/>
        <v>6.7556581037764851E-2</v>
      </c>
      <c r="F37" s="9">
        <f t="shared" si="12"/>
        <v>0.14512908294336868</v>
      </c>
    </row>
    <row r="38" spans="1:6" x14ac:dyDescent="0.25">
      <c r="A38" s="7" t="s">
        <v>9</v>
      </c>
      <c r="B38" s="8">
        <f t="shared" si="9"/>
        <v>610852.40830748016</v>
      </c>
      <c r="C38" s="8">
        <f t="shared" si="13"/>
        <v>570253.83333333337</v>
      </c>
      <c r="D38" s="8">
        <f t="shared" si="10"/>
        <v>40598.574974146846</v>
      </c>
      <c r="E38" s="9">
        <f t="shared" si="11"/>
        <v>6.6462167328823971E-2</v>
      </c>
      <c r="F38" s="9">
        <f t="shared" si="12"/>
        <v>1</v>
      </c>
    </row>
  </sheetData>
  <mergeCells count="5">
    <mergeCell ref="A3:F3"/>
    <mergeCell ref="A21:F21"/>
    <mergeCell ref="A30:F30"/>
    <mergeCell ref="A12:F12"/>
    <mergeCell ref="A1:F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6"/>
  <sheetViews>
    <sheetView showGridLines="0" workbookViewId="0">
      <pane ySplit="2" topLeftCell="A186" activePane="bottomLeft" state="frozen"/>
      <selection sqref="A1:XFD1048576"/>
      <selection pane="bottomLeft" activeCell="C209" sqref="C209"/>
    </sheetView>
  </sheetViews>
  <sheetFormatPr defaultRowHeight="14.25" x14ac:dyDescent="0.25"/>
  <cols>
    <col min="1" max="1" width="43.5703125" style="3" customWidth="1"/>
    <col min="2" max="4" width="29.7109375" style="11" customWidth="1"/>
    <col min="5" max="6" width="29.7109375" style="12" customWidth="1"/>
    <col min="7" max="16384" width="9.140625" style="3"/>
  </cols>
  <sheetData>
    <row r="1" spans="1:6" x14ac:dyDescent="0.25">
      <c r="A1" s="44" t="s">
        <v>98</v>
      </c>
      <c r="B1" s="44"/>
      <c r="C1" s="44"/>
      <c r="D1" s="44"/>
      <c r="E1" s="44"/>
      <c r="F1" s="44"/>
    </row>
    <row r="2" spans="1:6" x14ac:dyDescent="0.25">
      <c r="A2" s="4" t="s">
        <v>14</v>
      </c>
      <c r="B2" s="5" t="s">
        <v>6</v>
      </c>
      <c r="C2" s="5" t="s">
        <v>7</v>
      </c>
      <c r="D2" s="5" t="s">
        <v>99</v>
      </c>
      <c r="E2" s="6" t="s">
        <v>81</v>
      </c>
      <c r="F2" s="6" t="s">
        <v>17</v>
      </c>
    </row>
    <row r="3" spans="1:6" x14ac:dyDescent="0.25">
      <c r="A3" s="45" t="s">
        <v>8</v>
      </c>
      <c r="B3" s="45"/>
      <c r="C3" s="45"/>
      <c r="D3" s="45"/>
      <c r="E3" s="45"/>
      <c r="F3" s="45"/>
    </row>
    <row r="4" spans="1:6" x14ac:dyDescent="0.25">
      <c r="A4" s="7" t="s">
        <v>10</v>
      </c>
      <c r="B4" s="8">
        <f>C4+D4</f>
        <v>66912.001777895362</v>
      </c>
      <c r="C4" s="8">
        <v>63568.583333333336</v>
      </c>
      <c r="D4" s="17">
        <v>3343.4184445620267</v>
      </c>
      <c r="E4" s="9">
        <f>D4/B4</f>
        <v>4.9967395321096758E-2</v>
      </c>
      <c r="F4" s="9">
        <f>D4/$D$68</f>
        <v>0.20887227116649129</v>
      </c>
    </row>
    <row r="5" spans="1:6" x14ac:dyDescent="0.25">
      <c r="A5" s="7" t="s">
        <v>19</v>
      </c>
      <c r="B5" s="8">
        <f t="shared" ref="B5:B68" si="0">C5+D5</f>
        <v>2525.2531114125013</v>
      </c>
      <c r="C5" s="8">
        <v>2506</v>
      </c>
      <c r="D5" s="17">
        <v>19.253111412501493</v>
      </c>
      <c r="E5" s="9">
        <f t="shared" ref="E5:E68" si="1">D5/B5</f>
        <v>7.6242303496191939E-3</v>
      </c>
      <c r="F5" s="9">
        <f t="shared" ref="F5:F68" si="2">D5/$D$68</f>
        <v>1.2027932412383012E-3</v>
      </c>
    </row>
    <row r="6" spans="1:6" x14ac:dyDescent="0.25">
      <c r="A6" s="7" t="s">
        <v>11</v>
      </c>
      <c r="B6" s="8">
        <f t="shared" si="0"/>
        <v>57764.280490013945</v>
      </c>
      <c r="C6" s="8">
        <v>55959.916666666664</v>
      </c>
      <c r="D6" s="17">
        <v>1804.3638233472791</v>
      </c>
      <c r="E6" s="9">
        <f t="shared" si="1"/>
        <v>3.123667096760965E-2</v>
      </c>
      <c r="F6" s="9">
        <f t="shared" si="2"/>
        <v>0.11272342246187785</v>
      </c>
    </row>
    <row r="7" spans="1:6" x14ac:dyDescent="0.25">
      <c r="A7" s="7" t="s">
        <v>20</v>
      </c>
      <c r="B7" s="8">
        <f t="shared" si="0"/>
        <v>1217.0833333333333</v>
      </c>
      <c r="C7" s="8">
        <v>1217.0833333333333</v>
      </c>
      <c r="D7" s="17">
        <v>0</v>
      </c>
      <c r="E7" s="9">
        <f t="shared" si="1"/>
        <v>0</v>
      </c>
      <c r="F7" s="9">
        <f t="shared" si="2"/>
        <v>0</v>
      </c>
    </row>
    <row r="8" spans="1:6" x14ac:dyDescent="0.25">
      <c r="A8" s="7" t="s">
        <v>21</v>
      </c>
      <c r="B8" s="8">
        <f t="shared" si="0"/>
        <v>500.88863403672531</v>
      </c>
      <c r="C8" s="8">
        <v>496.16666666666669</v>
      </c>
      <c r="D8" s="17">
        <v>4.7219673700586382</v>
      </c>
      <c r="E8" s="9">
        <f t="shared" si="1"/>
        <v>9.4271801138782127E-3</v>
      </c>
      <c r="F8" s="9">
        <f t="shared" si="2"/>
        <v>2.9499390079706613E-4</v>
      </c>
    </row>
    <row r="9" spans="1:6" x14ac:dyDescent="0.25">
      <c r="A9" s="7" t="s">
        <v>22</v>
      </c>
      <c r="B9" s="8">
        <f t="shared" si="0"/>
        <v>586.25763216454254</v>
      </c>
      <c r="C9" s="8">
        <v>582.66666666666663</v>
      </c>
      <c r="D9" s="17">
        <v>3.5909654978758865</v>
      </c>
      <c r="E9" s="9">
        <f t="shared" si="1"/>
        <v>6.1252345400051441E-3</v>
      </c>
      <c r="F9" s="9">
        <f t="shared" si="2"/>
        <v>2.2433719609395175E-4</v>
      </c>
    </row>
    <row r="10" spans="1:6" x14ac:dyDescent="0.25">
      <c r="A10" s="7" t="s">
        <v>23</v>
      </c>
      <c r="B10" s="8">
        <f t="shared" si="0"/>
        <v>16949.977235749149</v>
      </c>
      <c r="C10" s="8">
        <v>16551.75</v>
      </c>
      <c r="D10" s="17">
        <v>398.22723574915079</v>
      </c>
      <c r="E10" s="9">
        <f t="shared" si="1"/>
        <v>2.3494263750941852E-2</v>
      </c>
      <c r="F10" s="9">
        <f t="shared" si="2"/>
        <v>2.4878317970209951E-2</v>
      </c>
    </row>
    <row r="11" spans="1:6" x14ac:dyDescent="0.25">
      <c r="A11" s="7" t="s">
        <v>24</v>
      </c>
      <c r="B11" s="8">
        <f t="shared" si="0"/>
        <v>2686.1622186329141</v>
      </c>
      <c r="C11" s="8">
        <v>2589.5</v>
      </c>
      <c r="D11" s="17">
        <v>96.662218632914147</v>
      </c>
      <c r="E11" s="9">
        <f t="shared" si="1"/>
        <v>3.5985249871509646E-2</v>
      </c>
      <c r="F11" s="9">
        <f t="shared" si="2"/>
        <v>6.0387467128702518E-3</v>
      </c>
    </row>
    <row r="12" spans="1:6" x14ac:dyDescent="0.25">
      <c r="A12" s="7" t="s">
        <v>25</v>
      </c>
      <c r="B12" s="8">
        <f t="shared" si="0"/>
        <v>1078.1623882207832</v>
      </c>
      <c r="C12" s="8">
        <v>1034.9166666666667</v>
      </c>
      <c r="D12" s="17">
        <v>43.245721554116564</v>
      </c>
      <c r="E12" s="9">
        <f t="shared" si="1"/>
        <v>4.0110582623348587E-2</v>
      </c>
      <c r="F12" s="9">
        <f t="shared" si="2"/>
        <v>2.7016756140511374E-3</v>
      </c>
    </row>
    <row r="13" spans="1:6" x14ac:dyDescent="0.25">
      <c r="A13" s="7" t="s">
        <v>26</v>
      </c>
      <c r="B13" s="8">
        <f t="shared" si="0"/>
        <v>194.93113237740678</v>
      </c>
      <c r="C13" s="8">
        <v>193.91666666666666</v>
      </c>
      <c r="D13" s="17">
        <v>1.0144657107401334</v>
      </c>
      <c r="E13" s="9">
        <f t="shared" si="1"/>
        <v>5.2042262227052737E-3</v>
      </c>
      <c r="F13" s="9">
        <f t="shared" si="2"/>
        <v>6.3376379755115454E-5</v>
      </c>
    </row>
    <row r="14" spans="1:6" x14ac:dyDescent="0.25">
      <c r="A14" s="7" t="s">
        <v>74</v>
      </c>
      <c r="B14" s="8">
        <f t="shared" si="0"/>
        <v>414</v>
      </c>
      <c r="C14" s="8">
        <v>414</v>
      </c>
      <c r="D14" s="17">
        <v>0</v>
      </c>
      <c r="E14" s="9">
        <f t="shared" si="1"/>
        <v>0</v>
      </c>
      <c r="F14" s="9">
        <f t="shared" si="2"/>
        <v>0</v>
      </c>
    </row>
    <row r="15" spans="1:6" x14ac:dyDescent="0.25">
      <c r="A15" s="7" t="s">
        <v>27</v>
      </c>
      <c r="B15" s="8">
        <f t="shared" si="0"/>
        <v>1189.6249285305889</v>
      </c>
      <c r="C15" s="8">
        <v>1179.3333333333333</v>
      </c>
      <c r="D15" s="17">
        <v>10.291595197255575</v>
      </c>
      <c r="E15" s="9">
        <f t="shared" si="1"/>
        <v>8.6511260401777521E-3</v>
      </c>
      <c r="F15" s="9">
        <f t="shared" si="2"/>
        <v>6.4294341208568577E-4</v>
      </c>
    </row>
    <row r="16" spans="1:6" x14ac:dyDescent="0.25">
      <c r="A16" s="7" t="s">
        <v>28</v>
      </c>
      <c r="B16" s="8">
        <f t="shared" si="0"/>
        <v>606.14287566316966</v>
      </c>
      <c r="C16" s="8">
        <v>601.75</v>
      </c>
      <c r="D16" s="17">
        <v>4.3928756631696517</v>
      </c>
      <c r="E16" s="9">
        <f t="shared" si="1"/>
        <v>7.2472610659054405E-3</v>
      </c>
      <c r="F16" s="9">
        <f t="shared" si="2"/>
        <v>2.7443466378269824E-4</v>
      </c>
    </row>
    <row r="17" spans="1:6" x14ac:dyDescent="0.25">
      <c r="A17" s="7" t="s">
        <v>29</v>
      </c>
      <c r="B17" s="8">
        <f t="shared" si="0"/>
        <v>506.30078095514148</v>
      </c>
      <c r="C17" s="8">
        <v>503.08333333333331</v>
      </c>
      <c r="D17" s="17">
        <v>3.2174476218081685</v>
      </c>
      <c r="E17" s="9">
        <f t="shared" si="1"/>
        <v>6.3548146533339758E-3</v>
      </c>
      <c r="F17" s="9">
        <f t="shared" si="2"/>
        <v>2.0100253775274366E-4</v>
      </c>
    </row>
    <row r="18" spans="1:6" x14ac:dyDescent="0.25">
      <c r="A18" s="7" t="s">
        <v>30</v>
      </c>
      <c r="B18" s="8">
        <f t="shared" si="0"/>
        <v>320.58244680851067</v>
      </c>
      <c r="C18" s="8">
        <v>310.25</v>
      </c>
      <c r="D18" s="17">
        <v>10.332446808510639</v>
      </c>
      <c r="E18" s="9">
        <f t="shared" si="1"/>
        <v>3.2230232538846347E-2</v>
      </c>
      <c r="F18" s="9">
        <f t="shared" si="2"/>
        <v>6.4549552124137173E-4</v>
      </c>
    </row>
    <row r="19" spans="1:6" x14ac:dyDescent="0.25">
      <c r="A19" s="7" t="s">
        <v>31</v>
      </c>
      <c r="B19" s="8">
        <f t="shared" si="0"/>
        <v>3671.1655997172256</v>
      </c>
      <c r="C19" s="8">
        <v>3568.75</v>
      </c>
      <c r="D19" s="17">
        <v>102.41559971722567</v>
      </c>
      <c r="E19" s="9">
        <f t="shared" si="1"/>
        <v>2.7897297720678772E-2</v>
      </c>
      <c r="F19" s="9">
        <f t="shared" si="2"/>
        <v>6.3981757804226682E-3</v>
      </c>
    </row>
    <row r="20" spans="1:6" x14ac:dyDescent="0.25">
      <c r="A20" s="7" t="s">
        <v>32</v>
      </c>
      <c r="B20" s="8">
        <f t="shared" si="0"/>
        <v>74622.569011862332</v>
      </c>
      <c r="C20" s="8">
        <v>72300.5</v>
      </c>
      <c r="D20" s="17">
        <v>2322.069011862327</v>
      </c>
      <c r="E20" s="9">
        <f t="shared" si="1"/>
        <v>3.1117516357460177E-2</v>
      </c>
      <c r="F20" s="9">
        <f t="shared" si="2"/>
        <v>0.14506584693336205</v>
      </c>
    </row>
    <row r="21" spans="1:6" x14ac:dyDescent="0.25">
      <c r="A21" s="7" t="s">
        <v>33</v>
      </c>
      <c r="B21" s="8">
        <f t="shared" si="0"/>
        <v>206.83333333333334</v>
      </c>
      <c r="C21" s="8">
        <v>206.83333333333334</v>
      </c>
      <c r="D21" s="17">
        <v>0</v>
      </c>
      <c r="E21" s="9">
        <f t="shared" si="1"/>
        <v>0</v>
      </c>
      <c r="F21" s="9">
        <f t="shared" si="2"/>
        <v>0</v>
      </c>
    </row>
    <row r="22" spans="1:6" x14ac:dyDescent="0.25">
      <c r="A22" s="7" t="s">
        <v>34</v>
      </c>
      <c r="B22" s="8">
        <f t="shared" si="0"/>
        <v>10150.179609379968</v>
      </c>
      <c r="C22" s="8">
        <v>9950.75</v>
      </c>
      <c r="D22" s="17">
        <v>199.42960937996676</v>
      </c>
      <c r="E22" s="9">
        <f t="shared" si="1"/>
        <v>1.9647889697998071E-2</v>
      </c>
      <c r="F22" s="9">
        <f t="shared" si="2"/>
        <v>1.245889981757773E-2</v>
      </c>
    </row>
    <row r="23" spans="1:6" x14ac:dyDescent="0.25">
      <c r="A23" s="7" t="s">
        <v>35</v>
      </c>
      <c r="B23" s="8">
        <f t="shared" si="0"/>
        <v>2793.8277541029797</v>
      </c>
      <c r="C23" s="8">
        <v>2780.5</v>
      </c>
      <c r="D23" s="17">
        <v>13.327754102979503</v>
      </c>
      <c r="E23" s="9">
        <f t="shared" si="1"/>
        <v>4.77042798483426E-3</v>
      </c>
      <c r="F23" s="9">
        <f t="shared" si="2"/>
        <v>8.3262036002870613E-4</v>
      </c>
    </row>
    <row r="24" spans="1:6" x14ac:dyDescent="0.25">
      <c r="A24" s="7" t="s">
        <v>75</v>
      </c>
      <c r="B24" s="8">
        <f t="shared" si="0"/>
        <v>71611.5</v>
      </c>
      <c r="C24" s="8">
        <v>69038.5</v>
      </c>
      <c r="D24" s="17">
        <v>2573</v>
      </c>
      <c r="E24" s="9">
        <f t="shared" si="1"/>
        <v>3.5929983312736086E-2</v>
      </c>
      <c r="F24" s="9">
        <f t="shared" si="2"/>
        <v>0.16074217529830695</v>
      </c>
    </row>
    <row r="25" spans="1:6" x14ac:dyDescent="0.25">
      <c r="A25" s="7" t="s">
        <v>36</v>
      </c>
      <c r="B25" s="8">
        <f t="shared" si="0"/>
        <v>1243.3741863971688</v>
      </c>
      <c r="C25" s="8">
        <v>1198.75</v>
      </c>
      <c r="D25" s="17">
        <v>44.624186397168899</v>
      </c>
      <c r="E25" s="9">
        <f t="shared" si="1"/>
        <v>3.5889587290269406E-2</v>
      </c>
      <c r="F25" s="9">
        <f t="shared" si="2"/>
        <v>2.7877919908270688E-3</v>
      </c>
    </row>
    <row r="26" spans="1:6" x14ac:dyDescent="0.25">
      <c r="A26" s="7" t="s">
        <v>37</v>
      </c>
      <c r="B26" s="8">
        <f t="shared" si="0"/>
        <v>4613.1197193956214</v>
      </c>
      <c r="C26" s="8">
        <v>4499.416666666667</v>
      </c>
      <c r="D26" s="17">
        <v>113.70305272895467</v>
      </c>
      <c r="E26" s="9">
        <f t="shared" si="1"/>
        <v>2.4647756755779852E-2</v>
      </c>
      <c r="F26" s="9">
        <f t="shared" si="2"/>
        <v>7.1033330873339568E-3</v>
      </c>
    </row>
    <row r="27" spans="1:6" x14ac:dyDescent="0.25">
      <c r="A27" s="7" t="s">
        <v>38</v>
      </c>
      <c r="B27" s="8">
        <f t="shared" si="0"/>
        <v>5477.0091944917749</v>
      </c>
      <c r="C27" s="8">
        <v>5429.25</v>
      </c>
      <c r="D27" s="17">
        <v>47.759194491774529</v>
      </c>
      <c r="E27" s="9">
        <f t="shared" si="1"/>
        <v>8.7199405361243366E-3</v>
      </c>
      <c r="F27" s="9">
        <f t="shared" si="2"/>
        <v>2.9836443113496918E-3</v>
      </c>
    </row>
    <row r="28" spans="1:6" x14ac:dyDescent="0.25">
      <c r="A28" s="7" t="s">
        <v>39</v>
      </c>
      <c r="B28" s="8">
        <f t="shared" si="0"/>
        <v>265.08333333333331</v>
      </c>
      <c r="C28" s="8">
        <v>265.08333333333331</v>
      </c>
      <c r="D28" s="17">
        <v>0</v>
      </c>
      <c r="E28" s="9">
        <f t="shared" si="1"/>
        <v>0</v>
      </c>
      <c r="F28" s="9">
        <f t="shared" si="2"/>
        <v>0</v>
      </c>
    </row>
    <row r="29" spans="1:6" x14ac:dyDescent="0.25">
      <c r="A29" s="7" t="s">
        <v>40</v>
      </c>
      <c r="B29" s="8">
        <f t="shared" si="0"/>
        <v>620.70661348641727</v>
      </c>
      <c r="C29" s="8">
        <v>616.91666666666663</v>
      </c>
      <c r="D29" s="17">
        <v>3.789946819750651</v>
      </c>
      <c r="E29" s="9">
        <f t="shared" si="1"/>
        <v>6.1058586092116529E-3</v>
      </c>
      <c r="F29" s="9">
        <f t="shared" si="2"/>
        <v>2.3676809019495534E-4</v>
      </c>
    </row>
    <row r="30" spans="1:6" x14ac:dyDescent="0.25">
      <c r="A30" s="7" t="s">
        <v>41</v>
      </c>
      <c r="B30" s="8">
        <f t="shared" si="0"/>
        <v>897.58333333333337</v>
      </c>
      <c r="C30" s="8">
        <v>897.58333333333337</v>
      </c>
      <c r="D30" s="17">
        <v>0</v>
      </c>
      <c r="E30" s="9">
        <f t="shared" si="1"/>
        <v>0</v>
      </c>
      <c r="F30" s="9">
        <f t="shared" si="2"/>
        <v>0</v>
      </c>
    </row>
    <row r="31" spans="1:6" x14ac:dyDescent="0.25">
      <c r="A31" s="7" t="s">
        <v>42</v>
      </c>
      <c r="B31" s="8">
        <f t="shared" si="0"/>
        <v>49.166666666666664</v>
      </c>
      <c r="C31" s="8">
        <v>49.166666666666664</v>
      </c>
      <c r="D31" s="17">
        <v>0</v>
      </c>
      <c r="E31" s="9">
        <f t="shared" si="1"/>
        <v>0</v>
      </c>
      <c r="F31" s="9">
        <f t="shared" si="2"/>
        <v>0</v>
      </c>
    </row>
    <row r="32" spans="1:6" x14ac:dyDescent="0.25">
      <c r="A32" s="7" t="s">
        <v>43</v>
      </c>
      <c r="B32" s="8">
        <f t="shared" si="0"/>
        <v>875.62970243601603</v>
      </c>
      <c r="C32" s="8">
        <v>859.33333333333337</v>
      </c>
      <c r="D32" s="17">
        <v>16.2963691026827</v>
      </c>
      <c r="E32" s="9">
        <f t="shared" si="1"/>
        <v>1.861102822042918E-2</v>
      </c>
      <c r="F32" s="9">
        <f t="shared" si="2"/>
        <v>1.0180776599414442E-3</v>
      </c>
    </row>
    <row r="33" spans="1:6" x14ac:dyDescent="0.25">
      <c r="A33" s="7" t="s">
        <v>44</v>
      </c>
      <c r="B33" s="8">
        <f t="shared" si="0"/>
        <v>91.022604540865444</v>
      </c>
      <c r="C33" s="8">
        <v>90.666666666666671</v>
      </c>
      <c r="D33" s="17">
        <v>0.35593787419877437</v>
      </c>
      <c r="E33" s="9">
        <f t="shared" si="1"/>
        <v>3.9104338531531779E-3</v>
      </c>
      <c r="F33" s="9">
        <f t="shared" si="2"/>
        <v>2.2236388717359548E-5</v>
      </c>
    </row>
    <row r="34" spans="1:6" x14ac:dyDescent="0.25">
      <c r="A34" s="7" t="s">
        <v>45</v>
      </c>
      <c r="B34" s="8">
        <f t="shared" si="0"/>
        <v>31823.556585944254</v>
      </c>
      <c r="C34" s="8">
        <v>31344.833333333332</v>
      </c>
      <c r="D34" s="17">
        <v>478.72325261092112</v>
      </c>
      <c r="E34" s="9">
        <f t="shared" si="1"/>
        <v>1.5043046848583931E-2</v>
      </c>
      <c r="F34" s="9">
        <f t="shared" si="2"/>
        <v>2.9907118923653466E-2</v>
      </c>
    </row>
    <row r="35" spans="1:6" x14ac:dyDescent="0.25">
      <c r="A35" s="7" t="s">
        <v>46</v>
      </c>
      <c r="B35" s="8">
        <f t="shared" si="0"/>
        <v>144.43911931569428</v>
      </c>
      <c r="C35" s="8">
        <v>143.66666666666666</v>
      </c>
      <c r="D35" s="17">
        <v>0.77245264902761801</v>
      </c>
      <c r="E35" s="9">
        <f t="shared" si="1"/>
        <v>5.3479462675156721E-3</v>
      </c>
      <c r="F35" s="9">
        <f t="shared" si="2"/>
        <v>4.8257178048829751E-5</v>
      </c>
    </row>
    <row r="36" spans="1:6" x14ac:dyDescent="0.25">
      <c r="A36" s="7" t="s">
        <v>76</v>
      </c>
      <c r="B36" s="8">
        <f t="shared" si="0"/>
        <v>888.48618269489157</v>
      </c>
      <c r="C36" s="8">
        <v>883.91666666666663</v>
      </c>
      <c r="D36" s="17">
        <v>4.5695160282248928</v>
      </c>
      <c r="E36" s="9">
        <f t="shared" si="1"/>
        <v>5.1430355555614491E-3</v>
      </c>
      <c r="F36" s="9">
        <f t="shared" si="2"/>
        <v>2.8546985870087408E-4</v>
      </c>
    </row>
    <row r="37" spans="1:6" x14ac:dyDescent="0.25">
      <c r="A37" s="7" t="s">
        <v>77</v>
      </c>
      <c r="B37" s="8">
        <f t="shared" si="0"/>
        <v>3767.6666666666665</v>
      </c>
      <c r="C37" s="8">
        <v>3767.6666666666665</v>
      </c>
      <c r="D37" s="17">
        <v>0</v>
      </c>
      <c r="E37" s="9">
        <f t="shared" si="1"/>
        <v>0</v>
      </c>
      <c r="F37" s="9">
        <f t="shared" si="2"/>
        <v>0</v>
      </c>
    </row>
    <row r="38" spans="1:6" x14ac:dyDescent="0.25">
      <c r="A38" s="7" t="s">
        <v>47</v>
      </c>
      <c r="B38" s="8">
        <f t="shared" si="0"/>
        <v>623.4175917360468</v>
      </c>
      <c r="C38" s="8">
        <v>605.66666666666663</v>
      </c>
      <c r="D38" s="17">
        <v>17.750925069380205</v>
      </c>
      <c r="E38" s="9">
        <f t="shared" si="1"/>
        <v>2.8473571013530038E-2</v>
      </c>
      <c r="F38" s="9">
        <f t="shared" si="2"/>
        <v>1.1089476522384083E-3</v>
      </c>
    </row>
    <row r="39" spans="1:6" x14ac:dyDescent="0.25">
      <c r="A39" s="7" t="s">
        <v>48</v>
      </c>
      <c r="B39" s="8">
        <f t="shared" si="0"/>
        <v>22504.5</v>
      </c>
      <c r="C39" s="8">
        <v>21053.5</v>
      </c>
      <c r="D39" s="17">
        <v>1451</v>
      </c>
      <c r="E39" s="9">
        <f t="shared" si="1"/>
        <v>6.4475993690150862E-2</v>
      </c>
      <c r="F39" s="9">
        <f t="shared" si="2"/>
        <v>9.0647841569313409E-2</v>
      </c>
    </row>
    <row r="40" spans="1:6" x14ac:dyDescent="0.25">
      <c r="A40" s="7" t="s">
        <v>78</v>
      </c>
      <c r="B40" s="8">
        <f t="shared" si="0"/>
        <v>1842.4970647679074</v>
      </c>
      <c r="C40" s="8">
        <v>1823.1666666666667</v>
      </c>
      <c r="D40" s="17">
        <v>19.330398101240576</v>
      </c>
      <c r="E40" s="9">
        <f t="shared" si="1"/>
        <v>1.0491413240691135E-2</v>
      </c>
      <c r="F40" s="9">
        <f t="shared" si="2"/>
        <v>1.2076215469007665E-3</v>
      </c>
    </row>
    <row r="41" spans="1:6" x14ac:dyDescent="0.25">
      <c r="A41" s="7" t="s">
        <v>49</v>
      </c>
      <c r="B41" s="8">
        <f t="shared" si="0"/>
        <v>532.68740960817877</v>
      </c>
      <c r="C41" s="8">
        <v>529.66666666666663</v>
      </c>
      <c r="D41" s="17">
        <v>3.0207429415121516</v>
      </c>
      <c r="E41" s="9">
        <f t="shared" si="1"/>
        <v>5.6707609134859713E-3</v>
      </c>
      <c r="F41" s="9">
        <f t="shared" si="2"/>
        <v>1.8871387152571693E-4</v>
      </c>
    </row>
    <row r="42" spans="1:6" x14ac:dyDescent="0.25">
      <c r="A42" s="7" t="s">
        <v>50</v>
      </c>
      <c r="B42" s="8">
        <f t="shared" si="0"/>
        <v>1719.5476589461862</v>
      </c>
      <c r="C42" s="8">
        <v>1707</v>
      </c>
      <c r="D42" s="17">
        <v>12.547658946186107</v>
      </c>
      <c r="E42" s="9">
        <f t="shared" si="1"/>
        <v>7.2970695990338882E-3</v>
      </c>
      <c r="F42" s="9">
        <f t="shared" si="2"/>
        <v>7.838857341279506E-4</v>
      </c>
    </row>
    <row r="43" spans="1:6" x14ac:dyDescent="0.25">
      <c r="A43" s="7" t="s">
        <v>51</v>
      </c>
      <c r="B43" s="8">
        <f t="shared" si="0"/>
        <v>16434.730294163852</v>
      </c>
      <c r="C43" s="8">
        <v>15868.75</v>
      </c>
      <c r="D43" s="17">
        <v>565.98029416385202</v>
      </c>
      <c r="E43" s="9">
        <f t="shared" si="1"/>
        <v>3.4438064028640476E-2</v>
      </c>
      <c r="F43" s="9">
        <f t="shared" si="2"/>
        <v>3.5358299129371641E-2</v>
      </c>
    </row>
    <row r="44" spans="1:6" x14ac:dyDescent="0.25">
      <c r="A44" s="7" t="s">
        <v>52</v>
      </c>
      <c r="B44" s="8">
        <f t="shared" si="0"/>
        <v>37.054217027670298</v>
      </c>
      <c r="C44" s="8">
        <v>36.166666666666664</v>
      </c>
      <c r="D44" s="17">
        <v>0.88755036100362994</v>
      </c>
      <c r="E44" s="9">
        <f t="shared" si="1"/>
        <v>2.3952749030990192E-2</v>
      </c>
      <c r="F44" s="9">
        <f t="shared" si="2"/>
        <v>5.5447639220567861E-5</v>
      </c>
    </row>
    <row r="45" spans="1:6" x14ac:dyDescent="0.25">
      <c r="A45" s="7" t="s">
        <v>53</v>
      </c>
      <c r="B45" s="8">
        <f t="shared" si="0"/>
        <v>1413.7671384728824</v>
      </c>
      <c r="C45" s="8">
        <v>1402.0833333333333</v>
      </c>
      <c r="D45" s="17">
        <v>11.683805139549019</v>
      </c>
      <c r="E45" s="9">
        <f t="shared" si="1"/>
        <v>8.2643066326818053E-3</v>
      </c>
      <c r="F45" s="9">
        <f t="shared" si="2"/>
        <v>7.2991848188598844E-4</v>
      </c>
    </row>
    <row r="46" spans="1:6" x14ac:dyDescent="0.25">
      <c r="A46" s="7" t="s">
        <v>54</v>
      </c>
      <c r="B46" s="8">
        <f t="shared" si="0"/>
        <v>3420.5</v>
      </c>
      <c r="C46" s="8">
        <v>3420.5</v>
      </c>
      <c r="D46" s="17">
        <v>0</v>
      </c>
      <c r="E46" s="9">
        <f t="shared" si="1"/>
        <v>0</v>
      </c>
      <c r="F46" s="9">
        <f t="shared" si="2"/>
        <v>0</v>
      </c>
    </row>
    <row r="47" spans="1:6" x14ac:dyDescent="0.25">
      <c r="A47" s="7" t="s">
        <v>55</v>
      </c>
      <c r="B47" s="8">
        <f t="shared" si="0"/>
        <v>4664.9928586390179</v>
      </c>
      <c r="C47" s="8">
        <v>4528.416666666667</v>
      </c>
      <c r="D47" s="17">
        <v>136.57619197235095</v>
      </c>
      <c r="E47" s="9">
        <f t="shared" si="1"/>
        <v>2.9276827663182362E-2</v>
      </c>
      <c r="F47" s="9">
        <f t="shared" si="2"/>
        <v>8.5322791261542401E-3</v>
      </c>
    </row>
    <row r="48" spans="1:6" x14ac:dyDescent="0.25">
      <c r="A48" s="7" t="s">
        <v>56</v>
      </c>
      <c r="B48" s="8">
        <f t="shared" si="0"/>
        <v>3596.7256753533393</v>
      </c>
      <c r="C48" s="8">
        <v>3581.1666666666665</v>
      </c>
      <c r="D48" s="17">
        <v>15.559008686672888</v>
      </c>
      <c r="E48" s="9">
        <f t="shared" si="1"/>
        <v>4.3258813963187185E-3</v>
      </c>
      <c r="F48" s="9">
        <f t="shared" si="2"/>
        <v>9.7201278732260161E-4</v>
      </c>
    </row>
    <row r="49" spans="1:6" x14ac:dyDescent="0.25">
      <c r="A49" s="7" t="s">
        <v>57</v>
      </c>
      <c r="B49" s="8">
        <f t="shared" si="0"/>
        <v>2951.6406285319185</v>
      </c>
      <c r="C49" s="8">
        <v>2928.1666666666665</v>
      </c>
      <c r="D49" s="17">
        <v>23.473961865251905</v>
      </c>
      <c r="E49" s="9">
        <f t="shared" si="1"/>
        <v>7.9528522674277395E-3</v>
      </c>
      <c r="F49" s="9">
        <f t="shared" si="2"/>
        <v>1.4664810311271256E-3</v>
      </c>
    </row>
    <row r="50" spans="1:6" x14ac:dyDescent="0.25">
      <c r="A50" s="7" t="s">
        <v>58</v>
      </c>
      <c r="B50" s="8">
        <f t="shared" si="0"/>
        <v>203.5947359463776</v>
      </c>
      <c r="C50" s="8">
        <v>188.91666666666666</v>
      </c>
      <c r="D50" s="17">
        <v>14.678069279710941</v>
      </c>
      <c r="E50" s="9">
        <f t="shared" si="1"/>
        <v>7.2094542186870808E-2</v>
      </c>
      <c r="F50" s="9">
        <f t="shared" si="2"/>
        <v>9.1697815204041589E-4</v>
      </c>
    </row>
    <row r="51" spans="1:6" x14ac:dyDescent="0.25">
      <c r="A51" s="7" t="s">
        <v>59</v>
      </c>
      <c r="B51" s="8">
        <f t="shared" si="0"/>
        <v>974.35314523589273</v>
      </c>
      <c r="C51" s="8">
        <v>935</v>
      </c>
      <c r="D51" s="17">
        <v>39.353145235892697</v>
      </c>
      <c r="E51" s="9">
        <f t="shared" si="1"/>
        <v>4.0388995949066524E-2</v>
      </c>
      <c r="F51" s="9">
        <f t="shared" si="2"/>
        <v>2.4584959852497461E-3</v>
      </c>
    </row>
    <row r="52" spans="1:6" x14ac:dyDescent="0.25">
      <c r="A52" s="7" t="s">
        <v>60</v>
      </c>
      <c r="B52" s="8">
        <f t="shared" si="0"/>
        <v>431.70438817380591</v>
      </c>
      <c r="C52" s="8">
        <v>429.25</v>
      </c>
      <c r="D52" s="17">
        <v>2.4543881738059219</v>
      </c>
      <c r="E52" s="9">
        <f t="shared" si="1"/>
        <v>5.6853445112950195E-3</v>
      </c>
      <c r="F52" s="9">
        <f t="shared" si="2"/>
        <v>1.5333217803497977E-4</v>
      </c>
    </row>
    <row r="53" spans="1:6" x14ac:dyDescent="0.25">
      <c r="A53" s="7" t="s">
        <v>61</v>
      </c>
      <c r="B53" s="8">
        <f t="shared" si="0"/>
        <v>356.54516212345334</v>
      </c>
      <c r="C53" s="8">
        <v>352.16666666666669</v>
      </c>
      <c r="D53" s="17">
        <v>4.378495456786645</v>
      </c>
      <c r="E53" s="9">
        <f t="shared" si="1"/>
        <v>1.2280338991868291E-2</v>
      </c>
      <c r="F53" s="9">
        <f t="shared" si="2"/>
        <v>2.73536293920575E-4</v>
      </c>
    </row>
    <row r="54" spans="1:6" x14ac:dyDescent="0.25">
      <c r="A54" s="7" t="s">
        <v>62</v>
      </c>
      <c r="B54" s="8">
        <f t="shared" si="0"/>
        <v>2042.3122348983472</v>
      </c>
      <c r="C54" s="8">
        <v>2026.6666666666667</v>
      </c>
      <c r="D54" s="17">
        <v>15.645568231680562</v>
      </c>
      <c r="E54" s="9">
        <f t="shared" si="1"/>
        <v>7.6607131683071438E-3</v>
      </c>
      <c r="F54" s="9">
        <f t="shared" si="2"/>
        <v>9.7742039305807188E-4</v>
      </c>
    </row>
    <row r="55" spans="1:6" x14ac:dyDescent="0.25">
      <c r="A55" s="7" t="s">
        <v>63</v>
      </c>
      <c r="B55" s="8">
        <f t="shared" si="0"/>
        <v>24220.02105001943</v>
      </c>
      <c r="C55" s="8">
        <v>24142.25</v>
      </c>
      <c r="D55" s="17">
        <v>77.771050019430191</v>
      </c>
      <c r="E55" s="9">
        <f t="shared" si="1"/>
        <v>3.2110232216073075E-3</v>
      </c>
      <c r="F55" s="9">
        <f t="shared" si="2"/>
        <v>4.8585650040251244E-3</v>
      </c>
    </row>
    <row r="56" spans="1:6" x14ac:dyDescent="0.25">
      <c r="A56" s="7" t="s">
        <v>79</v>
      </c>
      <c r="B56" s="8">
        <f t="shared" si="0"/>
        <v>501.39583146504049</v>
      </c>
      <c r="C56" s="8">
        <v>495.75</v>
      </c>
      <c r="D56" s="17">
        <v>5.6458314650405041</v>
      </c>
      <c r="E56" s="9">
        <f t="shared" si="1"/>
        <v>1.1260228168518701E-2</v>
      </c>
      <c r="F56" s="9">
        <f t="shared" si="2"/>
        <v>3.5271015587183752E-4</v>
      </c>
    </row>
    <row r="57" spans="1:6" x14ac:dyDescent="0.25">
      <c r="A57" s="7" t="s">
        <v>80</v>
      </c>
      <c r="B57" s="8">
        <f t="shared" si="0"/>
        <v>1565.9362758785751</v>
      </c>
      <c r="C57" s="8">
        <v>1551</v>
      </c>
      <c r="D57" s="17">
        <v>14.936275878575133</v>
      </c>
      <c r="E57" s="9">
        <f t="shared" si="1"/>
        <v>9.5382399071092926E-3</v>
      </c>
      <c r="F57" s="9">
        <f t="shared" si="2"/>
        <v>9.3310900722028676E-4</v>
      </c>
    </row>
    <row r="58" spans="1:6" x14ac:dyDescent="0.25">
      <c r="A58" s="7" t="s">
        <v>64</v>
      </c>
      <c r="B58" s="8">
        <f t="shared" si="0"/>
        <v>1093.9945022369693</v>
      </c>
      <c r="C58" s="8">
        <v>1074.0833333333333</v>
      </c>
      <c r="D58" s="17">
        <v>19.911168903635946</v>
      </c>
      <c r="E58" s="9">
        <f t="shared" si="1"/>
        <v>1.820042867027407E-2</v>
      </c>
      <c r="F58" s="9">
        <f t="shared" si="2"/>
        <v>1.2439038485435087E-3</v>
      </c>
    </row>
    <row r="59" spans="1:6" x14ac:dyDescent="0.25">
      <c r="A59" s="7" t="s">
        <v>65</v>
      </c>
      <c r="B59" s="8">
        <f t="shared" si="0"/>
        <v>845.19731873362855</v>
      </c>
      <c r="C59" s="8">
        <v>837.58333333333337</v>
      </c>
      <c r="D59" s="17">
        <v>7.613985400295185</v>
      </c>
      <c r="E59" s="9">
        <f t="shared" si="1"/>
        <v>9.0085299983006691E-3</v>
      </c>
      <c r="F59" s="9">
        <f t="shared" si="2"/>
        <v>4.7566598365060184E-4</v>
      </c>
    </row>
    <row r="60" spans="1:6" x14ac:dyDescent="0.25">
      <c r="A60" s="7" t="s">
        <v>66</v>
      </c>
      <c r="B60" s="8">
        <f t="shared" si="0"/>
        <v>45.833333333333336</v>
      </c>
      <c r="C60" s="8">
        <v>45.833333333333336</v>
      </c>
      <c r="D60" s="17">
        <v>0</v>
      </c>
      <c r="E60" s="9">
        <f t="shared" si="1"/>
        <v>0</v>
      </c>
      <c r="F60" s="9">
        <f t="shared" si="2"/>
        <v>0</v>
      </c>
    </row>
    <row r="61" spans="1:6" x14ac:dyDescent="0.25">
      <c r="A61" s="7" t="s">
        <v>67</v>
      </c>
      <c r="B61" s="8">
        <f t="shared" si="0"/>
        <v>380.93317820019377</v>
      </c>
      <c r="C61" s="8">
        <v>356.58333333333331</v>
      </c>
      <c r="D61" s="17">
        <v>24.349844866860423</v>
      </c>
      <c r="E61" s="9">
        <f t="shared" si="1"/>
        <v>6.3921564884179563E-2</v>
      </c>
      <c r="F61" s="9">
        <f t="shared" si="2"/>
        <v>1.521199779275343E-3</v>
      </c>
    </row>
    <row r="62" spans="1:6" x14ac:dyDescent="0.25">
      <c r="A62" s="7" t="s">
        <v>68</v>
      </c>
      <c r="B62" s="8">
        <f t="shared" si="0"/>
        <v>262.39782893564853</v>
      </c>
      <c r="C62" s="8">
        <v>261.08333333333331</v>
      </c>
      <c r="D62" s="17">
        <v>1.3144956023152385</v>
      </c>
      <c r="E62" s="9">
        <f t="shared" si="1"/>
        <v>5.0095521279545745E-3</v>
      </c>
      <c r="F62" s="9">
        <f t="shared" si="2"/>
        <v>8.2120047623866947E-5</v>
      </c>
    </row>
    <row r="63" spans="1:6" x14ac:dyDescent="0.25">
      <c r="A63" s="7" t="s">
        <v>69</v>
      </c>
      <c r="B63" s="8">
        <f t="shared" si="0"/>
        <v>1166.7311990796177</v>
      </c>
      <c r="C63" s="8">
        <v>1159.5833333333333</v>
      </c>
      <c r="D63" s="17">
        <v>7.1478657462844257</v>
      </c>
      <c r="E63" s="9">
        <f t="shared" si="1"/>
        <v>6.1264031954601532E-3</v>
      </c>
      <c r="F63" s="9">
        <f t="shared" si="2"/>
        <v>4.4654624516051876E-4</v>
      </c>
    </row>
    <row r="64" spans="1:6" x14ac:dyDescent="0.25">
      <c r="A64" s="7" t="s">
        <v>70</v>
      </c>
      <c r="B64" s="8">
        <f t="shared" si="0"/>
        <v>1842.5833333333333</v>
      </c>
      <c r="C64" s="8">
        <v>1842.5833333333333</v>
      </c>
      <c r="D64" s="17">
        <v>0</v>
      </c>
      <c r="E64" s="9">
        <f t="shared" si="1"/>
        <v>0</v>
      </c>
      <c r="F64" s="9">
        <f t="shared" si="2"/>
        <v>0</v>
      </c>
    </row>
    <row r="65" spans="1:6" x14ac:dyDescent="0.25">
      <c r="A65" s="7" t="s">
        <v>71</v>
      </c>
      <c r="B65" s="8">
        <f t="shared" si="0"/>
        <v>476.65993351389051</v>
      </c>
      <c r="C65" s="8">
        <v>474</v>
      </c>
      <c r="D65" s="17">
        <v>2.6599335138905245</v>
      </c>
      <c r="E65" s="9">
        <f t="shared" si="1"/>
        <v>5.5803589244049828E-3</v>
      </c>
      <c r="F65" s="9">
        <f t="shared" si="2"/>
        <v>1.661731438677156E-4</v>
      </c>
    </row>
    <row r="66" spans="1:6" x14ac:dyDescent="0.25">
      <c r="A66" s="7" t="s">
        <v>72</v>
      </c>
      <c r="B66" s="8">
        <f t="shared" si="0"/>
        <v>31176.96197044514</v>
      </c>
      <c r="C66" s="8">
        <v>29334.75</v>
      </c>
      <c r="D66" s="17">
        <v>1842.2119704451384</v>
      </c>
      <c r="E66" s="9">
        <f t="shared" si="1"/>
        <v>5.9088886601314845E-2</v>
      </c>
      <c r="F66" s="9">
        <f t="shared" si="2"/>
        <v>0.11508789719779709</v>
      </c>
    </row>
    <row r="67" spans="1:6" x14ac:dyDescent="0.25">
      <c r="A67" s="7" t="s">
        <v>73</v>
      </c>
      <c r="B67" s="8">
        <f t="shared" si="0"/>
        <v>1174.7991716410475</v>
      </c>
      <c r="C67" s="8">
        <v>1169.25</v>
      </c>
      <c r="D67" s="17">
        <v>5.5491716410474732</v>
      </c>
      <c r="E67" s="9">
        <f t="shared" si="1"/>
        <v>4.7235066001076378E-3</v>
      </c>
      <c r="F67" s="9">
        <f t="shared" si="2"/>
        <v>3.4667155875851017E-4</v>
      </c>
    </row>
    <row r="68" spans="1:6" x14ac:dyDescent="0.25">
      <c r="A68" s="7" t="s">
        <v>9</v>
      </c>
      <c r="B68" s="8">
        <f t="shared" si="0"/>
        <v>496102.75</v>
      </c>
      <c r="C68" s="8">
        <f>'State of Colorado'!C3</f>
        <v>480095.75</v>
      </c>
      <c r="D68" s="8">
        <f>'State of Colorado'!D3</f>
        <v>16007.000000000004</v>
      </c>
      <c r="E68" s="9">
        <f t="shared" si="1"/>
        <v>3.2265493388214446E-2</v>
      </c>
      <c r="F68" s="9">
        <f t="shared" si="2"/>
        <v>1</v>
      </c>
    </row>
    <row r="69" spans="1:6" x14ac:dyDescent="0.25">
      <c r="A69" s="45" t="s">
        <v>15</v>
      </c>
      <c r="B69" s="45"/>
      <c r="C69" s="45"/>
      <c r="D69" s="45"/>
      <c r="E69" s="45"/>
      <c r="F69" s="45"/>
    </row>
    <row r="70" spans="1:6" x14ac:dyDescent="0.25">
      <c r="A70" s="7" t="s">
        <v>10</v>
      </c>
      <c r="B70" s="8">
        <f>C70+D70</f>
        <v>13024.768967229527</v>
      </c>
      <c r="C70" s="13">
        <v>10212.75</v>
      </c>
      <c r="D70" s="17">
        <v>2812.0189672295278</v>
      </c>
      <c r="E70" s="9">
        <f>D70/B70</f>
        <v>0.21589780013024421</v>
      </c>
      <c r="F70" s="9">
        <f>D70/$D$134</f>
        <v>0.15587688288412019</v>
      </c>
    </row>
    <row r="71" spans="1:6" x14ac:dyDescent="0.25">
      <c r="A71" s="7" t="s">
        <v>19</v>
      </c>
      <c r="B71" s="8">
        <f t="shared" ref="B71:B134" si="3">C71+D71</f>
        <v>374.58542090496894</v>
      </c>
      <c r="C71" s="13">
        <v>345.16666666666669</v>
      </c>
      <c r="D71" s="17">
        <v>29.418754238302284</v>
      </c>
      <c r="E71" s="9">
        <f t="shared" ref="E71:E134" si="4">D71/B71</f>
        <v>7.8536837251244024E-2</v>
      </c>
      <c r="F71" s="9">
        <f t="shared" ref="F71:F134" si="5">D71/$D$134</f>
        <v>1.6307513435866014E-3</v>
      </c>
    </row>
    <row r="72" spans="1:6" x14ac:dyDescent="0.25">
      <c r="A72" s="7" t="s">
        <v>11</v>
      </c>
      <c r="B72" s="8">
        <f t="shared" si="3"/>
        <v>13101.37472307574</v>
      </c>
      <c r="C72" s="13">
        <v>9868.0833333333339</v>
      </c>
      <c r="D72" s="17">
        <v>3233.2913897424055</v>
      </c>
      <c r="E72" s="9">
        <f t="shared" si="4"/>
        <v>0.24679023828297486</v>
      </c>
      <c r="F72" s="9">
        <f t="shared" si="5"/>
        <v>0.17922901273516664</v>
      </c>
    </row>
    <row r="73" spans="1:6" x14ac:dyDescent="0.25">
      <c r="A73" s="7" t="s">
        <v>20</v>
      </c>
      <c r="B73" s="8">
        <f t="shared" si="3"/>
        <v>273.74105975918354</v>
      </c>
      <c r="C73" s="13">
        <v>240.25</v>
      </c>
      <c r="D73" s="17">
        <v>33.491059759183557</v>
      </c>
      <c r="E73" s="9">
        <f t="shared" si="4"/>
        <v>0.12234576642848695</v>
      </c>
      <c r="F73" s="9">
        <f t="shared" si="5"/>
        <v>1.8564889001764725E-3</v>
      </c>
    </row>
    <row r="74" spans="1:6" x14ac:dyDescent="0.25">
      <c r="A74" s="7" t="s">
        <v>21</v>
      </c>
      <c r="B74" s="8">
        <f t="shared" si="3"/>
        <v>81.131832808116272</v>
      </c>
      <c r="C74" s="13">
        <v>73.916666666666671</v>
      </c>
      <c r="D74" s="17">
        <v>7.2151661414495987</v>
      </c>
      <c r="E74" s="9">
        <f t="shared" si="4"/>
        <v>8.8931383548478238E-2</v>
      </c>
      <c r="F74" s="9">
        <f t="shared" si="5"/>
        <v>3.9995377724221729E-4</v>
      </c>
    </row>
    <row r="75" spans="1:6" x14ac:dyDescent="0.25">
      <c r="A75" s="7" t="s">
        <v>22</v>
      </c>
      <c r="B75" s="8">
        <f t="shared" si="3"/>
        <v>115.35154756836565</v>
      </c>
      <c r="C75" s="13">
        <v>78.5</v>
      </c>
      <c r="D75" s="17">
        <v>36.851547568365653</v>
      </c>
      <c r="E75" s="9">
        <f t="shared" si="4"/>
        <v>0.31947163558013619</v>
      </c>
      <c r="F75" s="9">
        <f t="shared" si="5"/>
        <v>2.0427687122153912E-3</v>
      </c>
    </row>
    <row r="76" spans="1:6" x14ac:dyDescent="0.25">
      <c r="A76" s="7" t="s">
        <v>23</v>
      </c>
      <c r="B76" s="8">
        <f t="shared" si="3"/>
        <v>3830.7029258573839</v>
      </c>
      <c r="C76" s="13">
        <v>3433.4166666666665</v>
      </c>
      <c r="D76" s="17">
        <v>397.28625919071754</v>
      </c>
      <c r="E76" s="9">
        <f t="shared" si="4"/>
        <v>0.10371105953140372</v>
      </c>
      <c r="F76" s="9">
        <f t="shared" si="5"/>
        <v>2.202251991079366E-2</v>
      </c>
    </row>
    <row r="77" spans="1:6" x14ac:dyDescent="0.25">
      <c r="A77" s="7" t="s">
        <v>24</v>
      </c>
      <c r="B77" s="8">
        <f t="shared" si="3"/>
        <v>725.01340266608895</v>
      </c>
      <c r="C77" s="13">
        <v>680.33333333333337</v>
      </c>
      <c r="D77" s="17">
        <v>44.6800693327556</v>
      </c>
      <c r="E77" s="9">
        <f t="shared" si="4"/>
        <v>6.162654258314916E-2</v>
      </c>
      <c r="F77" s="9">
        <f t="shared" si="5"/>
        <v>2.4767222468268075E-3</v>
      </c>
    </row>
    <row r="78" spans="1:6" x14ac:dyDescent="0.25">
      <c r="A78" s="7" t="s">
        <v>25</v>
      </c>
      <c r="B78" s="8">
        <f t="shared" si="3"/>
        <v>469.44556544865861</v>
      </c>
      <c r="C78" s="13">
        <v>410.58333333333331</v>
      </c>
      <c r="D78" s="17">
        <v>58.86223211532532</v>
      </c>
      <c r="E78" s="9">
        <f t="shared" si="4"/>
        <v>0.12538670390691517</v>
      </c>
      <c r="F78" s="9">
        <f t="shared" si="5"/>
        <v>3.2628731771244639E-3</v>
      </c>
    </row>
    <row r="79" spans="1:6" x14ac:dyDescent="0.25">
      <c r="A79" s="7" t="s">
        <v>26</v>
      </c>
      <c r="B79" s="8">
        <f t="shared" si="3"/>
        <v>43.285746474152845</v>
      </c>
      <c r="C79" s="13">
        <v>32.875</v>
      </c>
      <c r="D79" s="17">
        <v>10.410746474152845</v>
      </c>
      <c r="E79" s="9">
        <f t="shared" si="4"/>
        <v>0.24051211593103514</v>
      </c>
      <c r="F79" s="9">
        <f t="shared" si="5"/>
        <v>5.7709237661601146E-4</v>
      </c>
    </row>
    <row r="80" spans="1:6" x14ac:dyDescent="0.25">
      <c r="A80" s="7" t="s">
        <v>74</v>
      </c>
      <c r="B80" s="8">
        <f t="shared" si="3"/>
        <v>93.416666666666671</v>
      </c>
      <c r="C80" s="13">
        <v>93.416666666666671</v>
      </c>
      <c r="D80" s="17">
        <v>0</v>
      </c>
      <c r="E80" s="9">
        <f t="shared" si="4"/>
        <v>0</v>
      </c>
      <c r="F80" s="9">
        <f t="shared" si="5"/>
        <v>0</v>
      </c>
    </row>
    <row r="81" spans="1:6" x14ac:dyDescent="0.25">
      <c r="A81" s="7" t="s">
        <v>27</v>
      </c>
      <c r="B81" s="8">
        <f t="shared" si="3"/>
        <v>229.05889079473985</v>
      </c>
      <c r="C81" s="13">
        <v>213.33333333333334</v>
      </c>
      <c r="D81" s="17">
        <v>15.725557461406519</v>
      </c>
      <c r="E81" s="9">
        <f t="shared" si="4"/>
        <v>6.8652901473701025E-2</v>
      </c>
      <c r="F81" s="9">
        <f t="shared" si="5"/>
        <v>8.7170495905801123E-4</v>
      </c>
    </row>
    <row r="82" spans="1:6" x14ac:dyDescent="0.25">
      <c r="A82" s="7" t="s">
        <v>28</v>
      </c>
      <c r="B82" s="8">
        <f t="shared" si="3"/>
        <v>57.378980679989894</v>
      </c>
      <c r="C82" s="13">
        <v>50.666666666666664</v>
      </c>
      <c r="D82" s="17">
        <v>6.712314013323228</v>
      </c>
      <c r="E82" s="9">
        <f t="shared" si="4"/>
        <v>0.1169821062308284</v>
      </c>
      <c r="F82" s="9">
        <f t="shared" si="5"/>
        <v>3.7207949076071114E-4</v>
      </c>
    </row>
    <row r="83" spans="1:6" x14ac:dyDescent="0.25">
      <c r="A83" s="7" t="s">
        <v>29</v>
      </c>
      <c r="B83" s="8">
        <f t="shared" si="3"/>
        <v>83.601730239102409</v>
      </c>
      <c r="C83" s="13">
        <v>50.583333333333336</v>
      </c>
      <c r="D83" s="17">
        <v>33.018396905769073</v>
      </c>
      <c r="E83" s="9">
        <f t="shared" si="4"/>
        <v>0.39494872667510444</v>
      </c>
      <c r="F83" s="9">
        <f t="shared" si="5"/>
        <v>1.8302880768164679E-3</v>
      </c>
    </row>
    <row r="84" spans="1:6" x14ac:dyDescent="0.25">
      <c r="A84" s="7" t="s">
        <v>30</v>
      </c>
      <c r="B84" s="8">
        <f t="shared" si="3"/>
        <v>78.063608156028366</v>
      </c>
      <c r="C84" s="13">
        <v>64</v>
      </c>
      <c r="D84" s="17">
        <v>14.063608156028369</v>
      </c>
      <c r="E84" s="9">
        <f t="shared" si="4"/>
        <v>0.18015575359928229</v>
      </c>
      <c r="F84" s="9">
        <f t="shared" si="5"/>
        <v>7.7957916607696075E-4</v>
      </c>
    </row>
    <row r="85" spans="1:6" x14ac:dyDescent="0.25">
      <c r="A85" s="7" t="s">
        <v>31</v>
      </c>
      <c r="B85" s="8">
        <f t="shared" si="3"/>
        <v>949.85280025135489</v>
      </c>
      <c r="C85" s="13">
        <v>611</v>
      </c>
      <c r="D85" s="17">
        <v>338.85280025135495</v>
      </c>
      <c r="E85" s="9">
        <f t="shared" si="4"/>
        <v>0.35674243436634179</v>
      </c>
      <c r="F85" s="9">
        <f t="shared" si="5"/>
        <v>1.8783414648079547E-2</v>
      </c>
    </row>
    <row r="86" spans="1:6" x14ac:dyDescent="0.25">
      <c r="A86" s="7" t="s">
        <v>32</v>
      </c>
      <c r="B86" s="8">
        <f t="shared" si="3"/>
        <v>11305.583333333334</v>
      </c>
      <c r="C86" s="13">
        <v>10384.583333333334</v>
      </c>
      <c r="D86" s="17">
        <v>921</v>
      </c>
      <c r="E86" s="9">
        <f t="shared" si="4"/>
        <v>8.1464173306699486E-2</v>
      </c>
      <c r="F86" s="9">
        <f t="shared" si="5"/>
        <v>5.1053215077605331E-2</v>
      </c>
    </row>
    <row r="87" spans="1:6" x14ac:dyDescent="0.25">
      <c r="A87" s="7" t="s">
        <v>33</v>
      </c>
      <c r="B87" s="8">
        <f t="shared" si="3"/>
        <v>47.970419343177333</v>
      </c>
      <c r="C87" s="13">
        <v>42.25</v>
      </c>
      <c r="D87" s="17">
        <v>5.7204193431773307</v>
      </c>
      <c r="E87" s="9">
        <f t="shared" si="4"/>
        <v>0.11924889174417705</v>
      </c>
      <c r="F87" s="9">
        <f t="shared" si="5"/>
        <v>3.1709641591892083E-4</v>
      </c>
    </row>
    <row r="88" spans="1:6" x14ac:dyDescent="0.25">
      <c r="A88" s="7" t="s">
        <v>34</v>
      </c>
      <c r="B88" s="8">
        <f t="shared" si="3"/>
        <v>2657</v>
      </c>
      <c r="C88" s="13">
        <v>2501</v>
      </c>
      <c r="D88" s="17">
        <v>156</v>
      </c>
      <c r="E88" s="9">
        <f t="shared" si="4"/>
        <v>5.871283402333459E-2</v>
      </c>
      <c r="F88" s="9">
        <f t="shared" si="5"/>
        <v>8.6474501108647472E-3</v>
      </c>
    </row>
    <row r="89" spans="1:6" x14ac:dyDescent="0.25">
      <c r="A89" s="7" t="s">
        <v>35</v>
      </c>
      <c r="B89" s="8">
        <f t="shared" si="3"/>
        <v>1584.6461282900143</v>
      </c>
      <c r="C89" s="13">
        <v>1130.5833333333333</v>
      </c>
      <c r="D89" s="17">
        <v>454.06279495668099</v>
      </c>
      <c r="E89" s="9">
        <f t="shared" si="4"/>
        <v>0.28653892301283596</v>
      </c>
      <c r="F89" s="9">
        <f t="shared" si="5"/>
        <v>2.5169777990946846E-2</v>
      </c>
    </row>
    <row r="90" spans="1:6" x14ac:dyDescent="0.25">
      <c r="A90" s="7" t="s">
        <v>75</v>
      </c>
      <c r="B90" s="8">
        <f t="shared" si="3"/>
        <v>11143.642177956277</v>
      </c>
      <c r="C90" s="13">
        <v>8429.5833333333339</v>
      </c>
      <c r="D90" s="17">
        <v>2714.0588446229426</v>
      </c>
      <c r="E90" s="9">
        <f t="shared" si="4"/>
        <v>0.24355222478264246</v>
      </c>
      <c r="F90" s="9">
        <f t="shared" si="5"/>
        <v>0.15044672087710328</v>
      </c>
    </row>
    <row r="91" spans="1:6" x14ac:dyDescent="0.25">
      <c r="A91" s="7" t="s">
        <v>36</v>
      </c>
      <c r="B91" s="8">
        <f t="shared" si="3"/>
        <v>270.90999163639771</v>
      </c>
      <c r="C91" s="13">
        <v>249.83333333333334</v>
      </c>
      <c r="D91" s="17">
        <v>21.076658303064338</v>
      </c>
      <c r="E91" s="9">
        <f t="shared" si="4"/>
        <v>7.7799486743746274E-2</v>
      </c>
      <c r="F91" s="9">
        <f t="shared" si="5"/>
        <v>1.1683291742275133E-3</v>
      </c>
    </row>
    <row r="92" spans="1:6" x14ac:dyDescent="0.25">
      <c r="A92" s="7" t="s">
        <v>37</v>
      </c>
      <c r="B92" s="8">
        <f t="shared" si="3"/>
        <v>769.17915510329931</v>
      </c>
      <c r="C92" s="13">
        <v>614.41666666666663</v>
      </c>
      <c r="D92" s="17">
        <v>154.76248843663274</v>
      </c>
      <c r="E92" s="9">
        <f t="shared" si="4"/>
        <v>0.20120473547654633</v>
      </c>
      <c r="F92" s="9">
        <f t="shared" si="5"/>
        <v>8.5788519089042559E-3</v>
      </c>
    </row>
    <row r="93" spans="1:6" x14ac:dyDescent="0.25">
      <c r="A93" s="7" t="s">
        <v>38</v>
      </c>
      <c r="B93" s="8">
        <f t="shared" si="3"/>
        <v>1839.3333333333333</v>
      </c>
      <c r="C93" s="13">
        <v>1839.3333333333333</v>
      </c>
      <c r="D93" s="17">
        <v>0</v>
      </c>
      <c r="E93" s="9">
        <f t="shared" si="4"/>
        <v>0</v>
      </c>
      <c r="F93" s="9">
        <f t="shared" si="5"/>
        <v>0</v>
      </c>
    </row>
    <row r="94" spans="1:6" x14ac:dyDescent="0.25">
      <c r="A94" s="7" t="s">
        <v>39</v>
      </c>
      <c r="B94" s="8">
        <f t="shared" si="3"/>
        <v>59.75</v>
      </c>
      <c r="C94" s="13">
        <v>59.75</v>
      </c>
      <c r="D94" s="17">
        <v>0</v>
      </c>
      <c r="E94" s="9">
        <f t="shared" si="4"/>
        <v>0</v>
      </c>
      <c r="F94" s="9">
        <f t="shared" si="5"/>
        <v>0</v>
      </c>
    </row>
    <row r="95" spans="1:6" x14ac:dyDescent="0.25">
      <c r="A95" s="7" t="s">
        <v>40</v>
      </c>
      <c r="B95" s="8">
        <f t="shared" si="3"/>
        <v>363.78623418093025</v>
      </c>
      <c r="C95" s="13">
        <v>234.66666666666666</v>
      </c>
      <c r="D95" s="17">
        <v>129.11956751426357</v>
      </c>
      <c r="E95" s="9">
        <f t="shared" si="4"/>
        <v>0.35493252735353786</v>
      </c>
      <c r="F95" s="9">
        <f t="shared" si="5"/>
        <v>7.1574039642052986E-3</v>
      </c>
    </row>
    <row r="96" spans="1:6" x14ac:dyDescent="0.25">
      <c r="A96" s="7" t="s">
        <v>41</v>
      </c>
      <c r="B96" s="8">
        <f t="shared" si="3"/>
        <v>386.97078779789217</v>
      </c>
      <c r="C96" s="13">
        <v>344.5</v>
      </c>
      <c r="D96" s="17">
        <v>42.470787797892164</v>
      </c>
      <c r="E96" s="9">
        <f t="shared" si="4"/>
        <v>0.10975192220471662</v>
      </c>
      <c r="F96" s="9">
        <f t="shared" si="5"/>
        <v>2.3542565298166392E-3</v>
      </c>
    </row>
    <row r="97" spans="1:6" x14ac:dyDescent="0.25">
      <c r="A97" s="7" t="s">
        <v>42</v>
      </c>
      <c r="B97" s="13" t="s">
        <v>101</v>
      </c>
      <c r="C97" s="13" t="s">
        <v>101</v>
      </c>
      <c r="D97" s="33">
        <v>2.3363922026639972</v>
      </c>
      <c r="E97" s="34" t="s">
        <v>101</v>
      </c>
      <c r="F97" s="9">
        <f t="shared" si="5"/>
        <v>1.2951176289711737E-4</v>
      </c>
    </row>
    <row r="98" spans="1:6" x14ac:dyDescent="0.25">
      <c r="A98" s="7" t="s">
        <v>43</v>
      </c>
      <c r="B98" s="8">
        <f t="shared" si="3"/>
        <v>86.597835723095898</v>
      </c>
      <c r="C98" s="13">
        <v>64.416666666666671</v>
      </c>
      <c r="D98" s="17">
        <v>22.18116905642923</v>
      </c>
      <c r="E98" s="9">
        <f t="shared" si="4"/>
        <v>0.25613999323672992</v>
      </c>
      <c r="F98" s="9">
        <f t="shared" si="5"/>
        <v>1.2295548257444144E-3</v>
      </c>
    </row>
    <row r="99" spans="1:6" x14ac:dyDescent="0.25">
      <c r="A99" s="7" t="s">
        <v>44</v>
      </c>
      <c r="B99" s="8">
        <f t="shared" si="3"/>
        <v>45.570879606802691</v>
      </c>
      <c r="C99" s="13">
        <v>33.444444444444443</v>
      </c>
      <c r="D99" s="17">
        <v>12.126435162358245</v>
      </c>
      <c r="E99" s="9">
        <f t="shared" si="4"/>
        <v>0.26610052882428992</v>
      </c>
      <c r="F99" s="9">
        <f t="shared" si="5"/>
        <v>6.7219707108416007E-4</v>
      </c>
    </row>
    <row r="100" spans="1:6" x14ac:dyDescent="0.25">
      <c r="A100" s="7" t="s">
        <v>45</v>
      </c>
      <c r="B100" s="8">
        <f t="shared" si="3"/>
        <v>7065.8648444215232</v>
      </c>
      <c r="C100" s="13">
        <v>5565.333333333333</v>
      </c>
      <c r="D100" s="17">
        <v>1500.5315110881897</v>
      </c>
      <c r="E100" s="9">
        <f t="shared" si="4"/>
        <v>0.21236346068420123</v>
      </c>
      <c r="F100" s="9">
        <f t="shared" si="5"/>
        <v>8.3178021678946237E-2</v>
      </c>
    </row>
    <row r="101" spans="1:6" x14ac:dyDescent="0.25">
      <c r="A101" s="7" t="s">
        <v>46</v>
      </c>
      <c r="B101" s="8">
        <f t="shared" si="3"/>
        <v>41.427137021168669</v>
      </c>
      <c r="C101" s="13">
        <v>33.5</v>
      </c>
      <c r="D101" s="17">
        <v>7.9271370211686705</v>
      </c>
      <c r="E101" s="9">
        <f t="shared" si="4"/>
        <v>0.19135131199430985</v>
      </c>
      <c r="F101" s="9">
        <f t="shared" si="5"/>
        <v>4.3942001225990424E-4</v>
      </c>
    </row>
    <row r="102" spans="1:6" x14ac:dyDescent="0.25">
      <c r="A102" s="7" t="s">
        <v>76</v>
      </c>
      <c r="B102" s="8">
        <f t="shared" si="3"/>
        <v>264.477055196756</v>
      </c>
      <c r="C102" s="13">
        <v>217.58333333333334</v>
      </c>
      <c r="D102" s="17">
        <v>46.893721863422677</v>
      </c>
      <c r="E102" s="9">
        <f t="shared" si="4"/>
        <v>0.17730733514306712</v>
      </c>
      <c r="F102" s="9">
        <f t="shared" si="5"/>
        <v>2.5994302585045834E-3</v>
      </c>
    </row>
    <row r="103" spans="1:6" x14ac:dyDescent="0.25">
      <c r="A103" s="7" t="s">
        <v>77</v>
      </c>
      <c r="B103" s="8">
        <f t="shared" si="3"/>
        <v>1157.189925660206</v>
      </c>
      <c r="C103" s="13">
        <v>1014.9166666666666</v>
      </c>
      <c r="D103" s="17">
        <v>142.27325899353929</v>
      </c>
      <c r="E103" s="9">
        <f t="shared" si="4"/>
        <v>0.12294719806895037</v>
      </c>
      <c r="F103" s="9">
        <f t="shared" si="5"/>
        <v>7.8865442901075011E-3</v>
      </c>
    </row>
    <row r="104" spans="1:6" x14ac:dyDescent="0.25">
      <c r="A104" s="7" t="s">
        <v>47</v>
      </c>
      <c r="B104" s="8">
        <f t="shared" si="3"/>
        <v>200.16098134443416</v>
      </c>
      <c r="C104" s="13">
        <v>176</v>
      </c>
      <c r="D104" s="17">
        <v>24.16098134443417</v>
      </c>
      <c r="E104" s="9">
        <f t="shared" si="4"/>
        <v>0.12070774824419099</v>
      </c>
      <c r="F104" s="9">
        <f t="shared" si="5"/>
        <v>1.3393005179841561E-3</v>
      </c>
    </row>
    <row r="105" spans="1:6" x14ac:dyDescent="0.25">
      <c r="A105" s="7" t="s">
        <v>48</v>
      </c>
      <c r="B105" s="8">
        <f t="shared" si="3"/>
        <v>5279.833333333333</v>
      </c>
      <c r="C105" s="13">
        <v>4626.833333333333</v>
      </c>
      <c r="D105" s="17">
        <v>653</v>
      </c>
      <c r="E105" s="9">
        <f t="shared" si="4"/>
        <v>0.12367814640613656</v>
      </c>
      <c r="F105" s="9">
        <f t="shared" si="5"/>
        <v>3.6197339246119745E-2</v>
      </c>
    </row>
    <row r="106" spans="1:6" x14ac:dyDescent="0.25">
      <c r="A106" s="7" t="s">
        <v>78</v>
      </c>
      <c r="B106" s="8">
        <f t="shared" si="3"/>
        <v>242.45351496536227</v>
      </c>
      <c r="C106" s="13">
        <v>212.91666666666666</v>
      </c>
      <c r="D106" s="17">
        <v>29.536848298695602</v>
      </c>
      <c r="E106" s="9">
        <f t="shared" si="4"/>
        <v>0.12182478898239663</v>
      </c>
      <c r="F106" s="9">
        <f t="shared" si="5"/>
        <v>1.637297577533016E-3</v>
      </c>
    </row>
    <row r="107" spans="1:6" x14ac:dyDescent="0.25">
      <c r="A107" s="7" t="s">
        <v>49</v>
      </c>
      <c r="B107" s="8">
        <f t="shared" si="3"/>
        <v>92.333088765900669</v>
      </c>
      <c r="C107" s="13">
        <v>61.333333333333336</v>
      </c>
      <c r="D107" s="17">
        <v>30.999755432567326</v>
      </c>
      <c r="E107" s="9">
        <f t="shared" si="4"/>
        <v>0.33573831274250382</v>
      </c>
      <c r="F107" s="9">
        <f t="shared" si="5"/>
        <v>1.71838999071881E-3</v>
      </c>
    </row>
    <row r="108" spans="1:6" x14ac:dyDescent="0.25">
      <c r="A108" s="7" t="s">
        <v>50</v>
      </c>
      <c r="B108" s="8">
        <f t="shared" si="3"/>
        <v>467.68444536031427</v>
      </c>
      <c r="C108" s="13">
        <v>338.91666666666669</v>
      </c>
      <c r="D108" s="17">
        <v>128.76777869364759</v>
      </c>
      <c r="E108" s="9">
        <f t="shared" si="4"/>
        <v>0.27533047115655535</v>
      </c>
      <c r="F108" s="9">
        <f t="shared" si="5"/>
        <v>7.1379034752576285E-3</v>
      </c>
    </row>
    <row r="109" spans="1:6" x14ac:dyDescent="0.25">
      <c r="A109" s="7" t="s">
        <v>51</v>
      </c>
      <c r="B109" s="8">
        <f t="shared" si="3"/>
        <v>3315.9758496321319</v>
      </c>
      <c r="C109" s="13">
        <v>2712.8333333333335</v>
      </c>
      <c r="D109" s="17">
        <v>603.14251629879823</v>
      </c>
      <c r="E109" s="9">
        <f t="shared" si="4"/>
        <v>0.18188990018299128</v>
      </c>
      <c r="F109" s="9">
        <f t="shared" si="5"/>
        <v>3.3433620637405674E-2</v>
      </c>
    </row>
    <row r="110" spans="1:6" x14ac:dyDescent="0.25">
      <c r="A110" s="7" t="s">
        <v>52</v>
      </c>
      <c r="B110" s="13" t="s">
        <v>101</v>
      </c>
      <c r="C110" s="13" t="s">
        <v>101</v>
      </c>
      <c r="D110" s="33">
        <v>1.3561769516135467</v>
      </c>
      <c r="E110" s="34" t="s">
        <v>101</v>
      </c>
      <c r="F110" s="9">
        <f t="shared" si="5"/>
        <v>7.5176105965274221E-5</v>
      </c>
    </row>
    <row r="111" spans="1:6" x14ac:dyDescent="0.25">
      <c r="A111" s="7" t="s">
        <v>53</v>
      </c>
      <c r="B111" s="8">
        <f t="shared" si="3"/>
        <v>289.58333333333331</v>
      </c>
      <c r="C111" s="13">
        <v>289.58333333333331</v>
      </c>
      <c r="D111" s="17">
        <v>0</v>
      </c>
      <c r="E111" s="9">
        <f t="shared" si="4"/>
        <v>0</v>
      </c>
      <c r="F111" s="9">
        <f t="shared" si="5"/>
        <v>0</v>
      </c>
    </row>
    <row r="112" spans="1:6" x14ac:dyDescent="0.25">
      <c r="A112" s="7" t="s">
        <v>54</v>
      </c>
      <c r="B112" s="8">
        <f t="shared" si="3"/>
        <v>613.5207887248223</v>
      </c>
      <c r="C112" s="13">
        <v>542.75</v>
      </c>
      <c r="D112" s="17">
        <v>70.770788724822268</v>
      </c>
      <c r="E112" s="9">
        <f t="shared" si="4"/>
        <v>0.11535190009113862</v>
      </c>
      <c r="F112" s="9">
        <f t="shared" si="5"/>
        <v>3.9229927231054481E-3</v>
      </c>
    </row>
    <row r="113" spans="1:6" x14ac:dyDescent="0.25">
      <c r="A113" s="7" t="s">
        <v>55</v>
      </c>
      <c r="B113" s="8">
        <f t="shared" si="3"/>
        <v>1707.0433849134658</v>
      </c>
      <c r="C113" s="13">
        <v>1255.1666666666667</v>
      </c>
      <c r="D113" s="17">
        <v>451.87671824679916</v>
      </c>
      <c r="E113" s="9">
        <f t="shared" si="4"/>
        <v>0.26471308359260354</v>
      </c>
      <c r="F113" s="9">
        <f t="shared" si="5"/>
        <v>2.5048598572438983E-2</v>
      </c>
    </row>
    <row r="114" spans="1:6" x14ac:dyDescent="0.25">
      <c r="A114" s="7" t="s">
        <v>56</v>
      </c>
      <c r="B114" s="8">
        <f t="shared" si="3"/>
        <v>865.50447165886169</v>
      </c>
      <c r="C114" s="13">
        <v>705.83333333333337</v>
      </c>
      <c r="D114" s="17">
        <v>159.67113832552832</v>
      </c>
      <c r="E114" s="9">
        <f t="shared" si="4"/>
        <v>0.18448331990647721</v>
      </c>
      <c r="F114" s="9">
        <f t="shared" si="5"/>
        <v>8.8509500180448085E-3</v>
      </c>
    </row>
    <row r="115" spans="1:6" x14ac:dyDescent="0.25">
      <c r="A115" s="7" t="s">
        <v>57</v>
      </c>
      <c r="B115" s="8">
        <f t="shared" si="3"/>
        <v>380.86821373010491</v>
      </c>
      <c r="C115" s="13">
        <v>345</v>
      </c>
      <c r="D115" s="17">
        <v>35.868213730104912</v>
      </c>
      <c r="E115" s="9">
        <f t="shared" si="4"/>
        <v>9.4174867938762272E-2</v>
      </c>
      <c r="F115" s="9">
        <f t="shared" si="5"/>
        <v>1.9882601845956165E-3</v>
      </c>
    </row>
    <row r="116" spans="1:6" x14ac:dyDescent="0.25">
      <c r="A116" s="7" t="s">
        <v>58</v>
      </c>
      <c r="B116" s="8">
        <f t="shared" si="3"/>
        <v>134.89727175136804</v>
      </c>
      <c r="C116" s="13">
        <v>86.333333333333329</v>
      </c>
      <c r="D116" s="17">
        <v>48.563938418034716</v>
      </c>
      <c r="E116" s="9">
        <f t="shared" si="4"/>
        <v>0.36000682435997611</v>
      </c>
      <c r="F116" s="9">
        <f t="shared" si="5"/>
        <v>2.6920143247247631E-3</v>
      </c>
    </row>
    <row r="117" spans="1:6" x14ac:dyDescent="0.25">
      <c r="A117" s="7" t="s">
        <v>59</v>
      </c>
      <c r="B117" s="8">
        <f t="shared" si="3"/>
        <v>253.56400323774284</v>
      </c>
      <c r="C117" s="13">
        <v>200</v>
      </c>
      <c r="D117" s="17">
        <v>53.564003237742831</v>
      </c>
      <c r="E117" s="9">
        <f t="shared" si="4"/>
        <v>0.21124450850194601</v>
      </c>
      <c r="F117" s="9">
        <f t="shared" si="5"/>
        <v>2.9691797803626852E-3</v>
      </c>
    </row>
    <row r="118" spans="1:6" x14ac:dyDescent="0.25">
      <c r="A118" s="7" t="s">
        <v>60</v>
      </c>
      <c r="B118" s="8">
        <f t="shared" si="3"/>
        <v>122.437655685287</v>
      </c>
      <c r="C118" s="13">
        <v>97.25</v>
      </c>
      <c r="D118" s="17">
        <v>25.187655685287002</v>
      </c>
      <c r="E118" s="9">
        <f t="shared" si="4"/>
        <v>0.20571821262266896</v>
      </c>
      <c r="F118" s="9">
        <f t="shared" si="5"/>
        <v>1.3962115124881932E-3</v>
      </c>
    </row>
    <row r="119" spans="1:6" x14ac:dyDescent="0.25">
      <c r="A119" s="7" t="s">
        <v>61</v>
      </c>
      <c r="B119" s="8">
        <f t="shared" si="3"/>
        <v>303.92081073466227</v>
      </c>
      <c r="C119" s="13">
        <v>154.75</v>
      </c>
      <c r="D119" s="17">
        <v>149.17081073466227</v>
      </c>
      <c r="E119" s="9">
        <f t="shared" si="4"/>
        <v>0.4908213109002782</v>
      </c>
      <c r="F119" s="9">
        <f t="shared" si="5"/>
        <v>8.2688919475976883E-3</v>
      </c>
    </row>
    <row r="120" spans="1:6" x14ac:dyDescent="0.25">
      <c r="A120" s="7" t="s">
        <v>62</v>
      </c>
      <c r="B120" s="8">
        <f t="shared" si="3"/>
        <v>338.98976159134122</v>
      </c>
      <c r="C120" s="13">
        <v>315.08333333333331</v>
      </c>
      <c r="D120" s="17">
        <v>23.9064282580079</v>
      </c>
      <c r="E120" s="9">
        <f t="shared" si="4"/>
        <v>7.0522567247407214E-2</v>
      </c>
      <c r="F120" s="9">
        <f t="shared" si="5"/>
        <v>1.3251900364749394E-3</v>
      </c>
    </row>
    <row r="121" spans="1:6" x14ac:dyDescent="0.25">
      <c r="A121" s="7" t="s">
        <v>63</v>
      </c>
      <c r="B121" s="8">
        <f t="shared" si="3"/>
        <v>2439.2925926597236</v>
      </c>
      <c r="C121" s="13">
        <v>2088.0833333333335</v>
      </c>
      <c r="D121" s="17">
        <v>351.20925932638994</v>
      </c>
      <c r="E121" s="9">
        <f t="shared" si="4"/>
        <v>0.14397996385642406</v>
      </c>
      <c r="F121" s="9">
        <f t="shared" si="5"/>
        <v>1.9468362490376385E-2</v>
      </c>
    </row>
    <row r="122" spans="1:6" x14ac:dyDescent="0.25">
      <c r="A122" s="7" t="s">
        <v>79</v>
      </c>
      <c r="B122" s="8">
        <f t="shared" si="3"/>
        <v>99.833333333333329</v>
      </c>
      <c r="C122" s="13">
        <v>99.833333333333329</v>
      </c>
      <c r="D122" s="17">
        <v>0</v>
      </c>
      <c r="E122" s="9">
        <f t="shared" si="4"/>
        <v>0</v>
      </c>
      <c r="F122" s="9">
        <f t="shared" si="5"/>
        <v>0</v>
      </c>
    </row>
    <row r="123" spans="1:6" x14ac:dyDescent="0.25">
      <c r="A123" s="7" t="s">
        <v>80</v>
      </c>
      <c r="B123" s="8">
        <f t="shared" si="3"/>
        <v>285.90596287579609</v>
      </c>
      <c r="C123" s="13">
        <v>263.08333333333331</v>
      </c>
      <c r="D123" s="17">
        <v>22.822629542462803</v>
      </c>
      <c r="E123" s="9">
        <f t="shared" si="4"/>
        <v>7.9825650759083544E-2</v>
      </c>
      <c r="F123" s="9">
        <f t="shared" si="5"/>
        <v>1.2651125023538142E-3</v>
      </c>
    </row>
    <row r="124" spans="1:6" x14ac:dyDescent="0.25">
      <c r="A124" s="7" t="s">
        <v>64</v>
      </c>
      <c r="B124" s="8">
        <f t="shared" si="3"/>
        <v>406.66666666666669</v>
      </c>
      <c r="C124" s="13">
        <v>406.66666666666669</v>
      </c>
      <c r="D124" s="17">
        <v>0</v>
      </c>
      <c r="E124" s="9">
        <f t="shared" si="4"/>
        <v>0</v>
      </c>
      <c r="F124" s="9">
        <f t="shared" si="5"/>
        <v>0</v>
      </c>
    </row>
    <row r="125" spans="1:6" x14ac:dyDescent="0.25">
      <c r="A125" s="7" t="s">
        <v>65</v>
      </c>
      <c r="B125" s="8">
        <f t="shared" si="3"/>
        <v>137.55083635831772</v>
      </c>
      <c r="C125" s="13">
        <v>125.91666666666667</v>
      </c>
      <c r="D125" s="17">
        <v>11.634169691651042</v>
      </c>
      <c r="E125" s="9">
        <f t="shared" si="4"/>
        <v>8.45808720591434E-2</v>
      </c>
      <c r="F125" s="9">
        <f t="shared" si="5"/>
        <v>6.4490962814030175E-4</v>
      </c>
    </row>
    <row r="126" spans="1:6" x14ac:dyDescent="0.25">
      <c r="A126" s="7" t="s">
        <v>66</v>
      </c>
      <c r="B126" s="13" t="s">
        <v>101</v>
      </c>
      <c r="C126" s="13" t="s">
        <v>101</v>
      </c>
      <c r="D126" s="33">
        <v>1.9372931787213925</v>
      </c>
      <c r="E126" s="34" t="s">
        <v>101</v>
      </c>
      <c r="F126" s="9">
        <f t="shared" si="5"/>
        <v>1.073887571353322E-4</v>
      </c>
    </row>
    <row r="127" spans="1:6" x14ac:dyDescent="0.25">
      <c r="A127" s="7" t="s">
        <v>67</v>
      </c>
      <c r="B127" s="8">
        <f t="shared" si="3"/>
        <v>216.89736011834631</v>
      </c>
      <c r="C127" s="13">
        <v>136.33333333333334</v>
      </c>
      <c r="D127" s="17">
        <v>80.56402678501297</v>
      </c>
      <c r="E127" s="9">
        <f t="shared" si="4"/>
        <v>0.37143848473330704</v>
      </c>
      <c r="F127" s="9">
        <f t="shared" si="5"/>
        <v>4.4658551432934027E-3</v>
      </c>
    </row>
    <row r="128" spans="1:6" x14ac:dyDescent="0.25">
      <c r="A128" s="7" t="s">
        <v>68</v>
      </c>
      <c r="B128" s="8">
        <f t="shared" si="3"/>
        <v>45.9897417549072</v>
      </c>
      <c r="C128" s="13">
        <v>32.5</v>
      </c>
      <c r="D128" s="17">
        <v>13.4897417549072</v>
      </c>
      <c r="E128" s="9">
        <f t="shared" si="4"/>
        <v>0.29332066761318176</v>
      </c>
      <c r="F128" s="9">
        <f t="shared" si="5"/>
        <v>7.4776838996159665E-4</v>
      </c>
    </row>
    <row r="129" spans="1:6" x14ac:dyDescent="0.25">
      <c r="A129" s="7" t="s">
        <v>69</v>
      </c>
      <c r="B129" s="8">
        <f t="shared" si="3"/>
        <v>800.18705829870157</v>
      </c>
      <c r="C129" s="13">
        <v>556.66666666666663</v>
      </c>
      <c r="D129" s="17">
        <v>243.52039163203494</v>
      </c>
      <c r="E129" s="9">
        <f t="shared" si="4"/>
        <v>0.30432933038156096</v>
      </c>
      <c r="F129" s="9">
        <f t="shared" si="5"/>
        <v>1.3498913061642737E-2</v>
      </c>
    </row>
    <row r="130" spans="1:6" x14ac:dyDescent="0.25">
      <c r="A130" s="7" t="s">
        <v>70</v>
      </c>
      <c r="B130" s="8">
        <f t="shared" si="3"/>
        <v>350.52448871039076</v>
      </c>
      <c r="C130" s="13">
        <v>257.58333333333331</v>
      </c>
      <c r="D130" s="17">
        <v>92.941155377057413</v>
      </c>
      <c r="E130" s="9">
        <f t="shared" si="4"/>
        <v>0.26514882232335829</v>
      </c>
      <c r="F130" s="9">
        <f t="shared" si="5"/>
        <v>5.1519487459566202E-3</v>
      </c>
    </row>
    <row r="131" spans="1:6" x14ac:dyDescent="0.25">
      <c r="A131" s="7" t="s">
        <v>71</v>
      </c>
      <c r="B131" s="8">
        <f t="shared" si="3"/>
        <v>126.71368928462516</v>
      </c>
      <c r="C131" s="13">
        <v>99.416666666666671</v>
      </c>
      <c r="D131" s="17">
        <v>27.297022617958497</v>
      </c>
      <c r="E131" s="9">
        <f t="shared" si="4"/>
        <v>0.21542283846415156</v>
      </c>
      <c r="F131" s="9">
        <f t="shared" si="5"/>
        <v>1.5131387260509147E-3</v>
      </c>
    </row>
    <row r="132" spans="1:6" x14ac:dyDescent="0.25">
      <c r="A132" s="7" t="s">
        <v>72</v>
      </c>
      <c r="B132" s="8">
        <f t="shared" si="3"/>
        <v>7357.2365992629848</v>
      </c>
      <c r="C132" s="13">
        <v>6113.583333333333</v>
      </c>
      <c r="D132" s="17">
        <v>1243.6532659296518</v>
      </c>
      <c r="E132" s="9">
        <f t="shared" si="4"/>
        <v>0.1690380959141963</v>
      </c>
      <c r="F132" s="9">
        <f t="shared" si="5"/>
        <v>6.8938651104747894E-2</v>
      </c>
    </row>
    <row r="133" spans="1:6" x14ac:dyDescent="0.25">
      <c r="A133" s="7" t="s">
        <v>73</v>
      </c>
      <c r="B133" s="8">
        <f t="shared" si="3"/>
        <v>356.19723684091343</v>
      </c>
      <c r="C133" s="13">
        <v>299.25</v>
      </c>
      <c r="D133" s="17">
        <v>56.947236840913412</v>
      </c>
      <c r="E133" s="9">
        <f t="shared" si="4"/>
        <v>0.15987557159615887</v>
      </c>
      <c r="F133" s="9">
        <f t="shared" si="5"/>
        <v>3.1567204457269081E-3</v>
      </c>
    </row>
    <row r="134" spans="1:6" x14ac:dyDescent="0.25">
      <c r="A134" s="7" t="s">
        <v>9</v>
      </c>
      <c r="B134" s="8">
        <f t="shared" si="3"/>
        <v>99807.083333333328</v>
      </c>
      <c r="C134" s="8">
        <f>'State of Colorado'!C4</f>
        <v>81767.083333333328</v>
      </c>
      <c r="D134" s="8">
        <f>'State of Colorado'!D4</f>
        <v>18039.999999999996</v>
      </c>
      <c r="E134" s="9">
        <f t="shared" si="4"/>
        <v>0.18074869435619548</v>
      </c>
      <c r="F134" s="9">
        <f t="shared" si="5"/>
        <v>1</v>
      </c>
    </row>
    <row r="135" spans="1:6" x14ac:dyDescent="0.25">
      <c r="A135" s="45" t="s">
        <v>1</v>
      </c>
      <c r="B135" s="45"/>
      <c r="C135" s="45"/>
      <c r="D135" s="45"/>
      <c r="E135" s="45"/>
      <c r="F135" s="45"/>
    </row>
    <row r="136" spans="1:6" x14ac:dyDescent="0.25">
      <c r="A136" s="7" t="s">
        <v>10</v>
      </c>
      <c r="B136" s="8">
        <f>C136+D136</f>
        <v>753.5852908374427</v>
      </c>
      <c r="C136" s="13">
        <v>415</v>
      </c>
      <c r="D136" s="17">
        <v>338.5852908374427</v>
      </c>
      <c r="E136" s="9">
        <f>D136/B136</f>
        <v>0.44929922990028154</v>
      </c>
      <c r="F136" s="9">
        <f>D136/$D$200</f>
        <v>5.1679984152441696E-2</v>
      </c>
    </row>
    <row r="137" spans="1:6" x14ac:dyDescent="0.25">
      <c r="A137" s="7" t="s">
        <v>19</v>
      </c>
      <c r="B137" s="8">
        <f t="shared" ref="B137:B203" si="6">C137+D137</f>
        <v>89.491750710128969</v>
      </c>
      <c r="C137" s="13">
        <v>8</v>
      </c>
      <c r="D137" s="17">
        <v>81.491750710128969</v>
      </c>
      <c r="E137" s="9">
        <f t="shared" ref="E137:E200" si="7">D137/B137</f>
        <v>0.9106062856462307</v>
      </c>
      <c r="F137" s="9">
        <f t="shared" ref="F137:F200" si="8">D137/$D$200</f>
        <v>1.2438497770643448E-2</v>
      </c>
    </row>
    <row r="138" spans="1:6" x14ac:dyDescent="0.25">
      <c r="A138" s="7" t="s">
        <v>11</v>
      </c>
      <c r="B138" s="8">
        <f t="shared" si="6"/>
        <v>1923.6067815788679</v>
      </c>
      <c r="C138" s="13">
        <v>820</v>
      </c>
      <c r="D138" s="17">
        <v>1103.6067815788679</v>
      </c>
      <c r="E138" s="9">
        <f t="shared" si="7"/>
        <v>0.57371745210476111</v>
      </c>
      <c r="F138" s="9">
        <f t="shared" si="8"/>
        <v>0.16844908070712886</v>
      </c>
    </row>
    <row r="139" spans="1:6" x14ac:dyDescent="0.25">
      <c r="A139" s="7" t="s">
        <v>20</v>
      </c>
      <c r="B139" s="8">
        <f t="shared" si="6"/>
        <v>77.650496644259022</v>
      </c>
      <c r="C139" s="13">
        <v>40</v>
      </c>
      <c r="D139" s="17">
        <v>37.650496644259015</v>
      </c>
      <c r="E139" s="9">
        <f t="shared" si="7"/>
        <v>0.48487129215345015</v>
      </c>
      <c r="F139" s="9">
        <f t="shared" si="8"/>
        <v>5.7467855886304499E-3</v>
      </c>
    </row>
    <row r="140" spans="1:6" x14ac:dyDescent="0.25">
      <c r="A140" s="7" t="s">
        <v>21</v>
      </c>
      <c r="B140" s="8">
        <f t="shared" si="6"/>
        <v>37.986452035608195</v>
      </c>
      <c r="C140" s="13">
        <v>18</v>
      </c>
      <c r="D140" s="17">
        <v>19.986452035608195</v>
      </c>
      <c r="E140" s="9">
        <f t="shared" si="7"/>
        <v>0.52614684879948925</v>
      </c>
      <c r="F140" s="9">
        <f t="shared" si="8"/>
        <v>3.0506331858334342E-3</v>
      </c>
    </row>
    <row r="141" spans="1:6" x14ac:dyDescent="0.25">
      <c r="A141" s="7" t="s">
        <v>22</v>
      </c>
      <c r="B141" s="8">
        <f t="shared" si="6"/>
        <v>9.1737734461778793</v>
      </c>
      <c r="C141" s="13">
        <v>2</v>
      </c>
      <c r="D141" s="17">
        <v>7.1737734461778784</v>
      </c>
      <c r="E141" s="9">
        <f t="shared" si="7"/>
        <v>0.78198720387701837</v>
      </c>
      <c r="F141" s="9">
        <f t="shared" si="8"/>
        <v>1.0949692973805973E-3</v>
      </c>
    </row>
    <row r="142" spans="1:6" x14ac:dyDescent="0.25">
      <c r="A142" s="7" t="s">
        <v>23</v>
      </c>
      <c r="B142" s="8">
        <f t="shared" si="6"/>
        <v>892.26530058713536</v>
      </c>
      <c r="C142" s="13">
        <v>660</v>
      </c>
      <c r="D142" s="17">
        <v>232.26530058713539</v>
      </c>
      <c r="E142" s="9">
        <f t="shared" si="7"/>
        <v>0.26030968640638424</v>
      </c>
      <c r="F142" s="9">
        <f t="shared" si="8"/>
        <v>3.5451826698721586E-2</v>
      </c>
    </row>
    <row r="143" spans="1:6" x14ac:dyDescent="0.25">
      <c r="A143" s="7" t="s">
        <v>24</v>
      </c>
      <c r="B143" s="8">
        <f t="shared" si="6"/>
        <v>150</v>
      </c>
      <c r="C143" s="13">
        <v>150</v>
      </c>
      <c r="D143" s="17">
        <v>0</v>
      </c>
      <c r="E143" s="9">
        <f t="shared" si="7"/>
        <v>0</v>
      </c>
      <c r="F143" s="9">
        <f t="shared" si="8"/>
        <v>0</v>
      </c>
    </row>
    <row r="144" spans="1:6" x14ac:dyDescent="0.25">
      <c r="A144" s="7" t="s">
        <v>25</v>
      </c>
      <c r="B144" s="8">
        <f t="shared" si="6"/>
        <v>140.29833647947805</v>
      </c>
      <c r="C144" s="13">
        <v>101</v>
      </c>
      <c r="D144" s="17">
        <v>39.298336479478039</v>
      </c>
      <c r="E144" s="9">
        <f t="shared" si="7"/>
        <v>0.28010550563602976</v>
      </c>
      <c r="F144" s="9">
        <f t="shared" si="8"/>
        <v>5.9983037108715231E-3</v>
      </c>
    </row>
    <row r="145" spans="1:6" x14ac:dyDescent="0.25">
      <c r="A145" s="7" t="s">
        <v>26</v>
      </c>
      <c r="B145" s="8">
        <f t="shared" si="6"/>
        <v>9.026626872931617</v>
      </c>
      <c r="C145" s="13">
        <v>7</v>
      </c>
      <c r="D145" s="17">
        <v>2.0266268729316175</v>
      </c>
      <c r="E145" s="9">
        <f t="shared" si="7"/>
        <v>0.22451652222480989</v>
      </c>
      <c r="F145" s="9">
        <f t="shared" si="8"/>
        <v>3.0933430219891924E-4</v>
      </c>
    </row>
    <row r="146" spans="1:6" x14ac:dyDescent="0.25">
      <c r="A146" s="7" t="s">
        <v>74</v>
      </c>
      <c r="B146" s="8">
        <f t="shared" si="6"/>
        <v>30.634944950301033</v>
      </c>
      <c r="C146" s="13">
        <v>11</v>
      </c>
      <c r="D146" s="17">
        <v>19.634944950301033</v>
      </c>
      <c r="E146" s="9">
        <f t="shared" si="7"/>
        <v>0.64093292748378483</v>
      </c>
      <c r="F146" s="9">
        <f t="shared" si="8"/>
        <v>2.996980882884259E-3</v>
      </c>
    </row>
    <row r="147" spans="1:6" x14ac:dyDescent="0.25">
      <c r="A147" s="7" t="s">
        <v>27</v>
      </c>
      <c r="B147" s="8">
        <f t="shared" si="6"/>
        <v>53.560757129350911</v>
      </c>
      <c r="C147" s="13">
        <v>10</v>
      </c>
      <c r="D147" s="17">
        <v>43.560757129350911</v>
      </c>
      <c r="E147" s="9">
        <f t="shared" si="7"/>
        <v>0.81329614187772425</v>
      </c>
      <c r="F147" s="9">
        <f t="shared" si="8"/>
        <v>6.6488985169590367E-3</v>
      </c>
    </row>
    <row r="148" spans="1:6" x14ac:dyDescent="0.25">
      <c r="A148" s="7" t="s">
        <v>28</v>
      </c>
      <c r="B148" s="8">
        <f t="shared" si="6"/>
        <v>18.593520848332442</v>
      </c>
      <c r="C148" s="13">
        <v>0</v>
      </c>
      <c r="D148" s="17">
        <v>18.593520848332442</v>
      </c>
      <c r="E148" s="9">
        <v>0</v>
      </c>
      <c r="F148" s="9">
        <f t="shared" si="8"/>
        <v>2.8380230588376516E-3</v>
      </c>
    </row>
    <row r="149" spans="1:6" x14ac:dyDescent="0.25">
      <c r="A149" s="7" t="s">
        <v>29</v>
      </c>
      <c r="B149" s="8">
        <f t="shared" si="6"/>
        <v>8.4275862097390046</v>
      </c>
      <c r="C149" s="13">
        <v>2</v>
      </c>
      <c r="D149" s="17">
        <v>6.4275862097390037</v>
      </c>
      <c r="E149" s="9">
        <f t="shared" si="7"/>
        <v>0.76268412446629374</v>
      </c>
      <c r="F149" s="9">
        <f t="shared" si="8"/>
        <v>9.810749682485334E-4</v>
      </c>
    </row>
    <row r="150" spans="1:6" x14ac:dyDescent="0.25">
      <c r="A150" s="7" t="s">
        <v>30</v>
      </c>
      <c r="B150" s="8">
        <f t="shared" si="6"/>
        <v>15.389321226356282</v>
      </c>
      <c r="C150" s="13">
        <v>6</v>
      </c>
      <c r="D150" s="17">
        <v>9.389321226356282</v>
      </c>
      <c r="E150" s="9">
        <f t="shared" si="7"/>
        <v>0.61011925660995414</v>
      </c>
      <c r="F150" s="9">
        <f t="shared" si="8"/>
        <v>1.4331395524598983E-3</v>
      </c>
    </row>
    <row r="151" spans="1:6" x14ac:dyDescent="0.25">
      <c r="A151" s="7" t="s">
        <v>31</v>
      </c>
      <c r="B151" s="8">
        <f t="shared" si="6"/>
        <v>103.6995286363433</v>
      </c>
      <c r="C151" s="13">
        <v>50</v>
      </c>
      <c r="D151" s="17">
        <v>53.699528636343295</v>
      </c>
      <c r="E151" s="9">
        <f t="shared" si="7"/>
        <v>0.51783773120761667</v>
      </c>
      <c r="F151" s="9">
        <f t="shared" si="8"/>
        <v>8.1964304534782647E-3</v>
      </c>
    </row>
    <row r="152" spans="1:6" x14ac:dyDescent="0.25">
      <c r="A152" s="7" t="s">
        <v>32</v>
      </c>
      <c r="B152" s="8">
        <f t="shared" si="6"/>
        <v>1990.3875059280278</v>
      </c>
      <c r="C152" s="13">
        <v>597</v>
      </c>
      <c r="D152" s="17">
        <v>1393.3875059280278</v>
      </c>
      <c r="E152" s="9">
        <f t="shared" si="7"/>
        <v>0.70005840660578011</v>
      </c>
      <c r="F152" s="9">
        <f t="shared" si="8"/>
        <v>0.21267977721791639</v>
      </c>
    </row>
    <row r="153" spans="1:6" x14ac:dyDescent="0.25">
      <c r="A153" s="7" t="s">
        <v>33</v>
      </c>
      <c r="B153" s="8">
        <f t="shared" si="6"/>
        <v>6.4308693374503978</v>
      </c>
      <c r="C153" s="13">
        <v>0</v>
      </c>
      <c r="D153" s="17">
        <v>6.4308693374503978</v>
      </c>
      <c r="E153" s="9">
        <f t="shared" si="7"/>
        <v>1</v>
      </c>
      <c r="F153" s="9">
        <f t="shared" si="8"/>
        <v>9.8157608862406887E-4</v>
      </c>
    </row>
    <row r="154" spans="1:6" x14ac:dyDescent="0.25">
      <c r="A154" s="7" t="s">
        <v>34</v>
      </c>
      <c r="B154" s="8">
        <f t="shared" si="6"/>
        <v>864.78056580461373</v>
      </c>
      <c r="C154" s="13">
        <v>781</v>
      </c>
      <c r="D154" s="17">
        <v>83.78056580461373</v>
      </c>
      <c r="E154" s="9">
        <f t="shared" si="7"/>
        <v>9.6880722251964771E-2</v>
      </c>
      <c r="F154" s="9">
        <f t="shared" si="8"/>
        <v>1.2787851186198738E-2</v>
      </c>
    </row>
    <row r="155" spans="1:6" x14ac:dyDescent="0.25">
      <c r="A155" s="7" t="s">
        <v>35</v>
      </c>
      <c r="B155" s="8">
        <f t="shared" si="6"/>
        <v>190</v>
      </c>
      <c r="C155" s="13">
        <v>190</v>
      </c>
      <c r="D155" s="17">
        <v>0</v>
      </c>
      <c r="E155" s="9">
        <f t="shared" si="7"/>
        <v>0</v>
      </c>
      <c r="F155" s="9">
        <f t="shared" si="8"/>
        <v>0</v>
      </c>
    </row>
    <row r="156" spans="1:6" x14ac:dyDescent="0.25">
      <c r="A156" s="7" t="s">
        <v>75</v>
      </c>
      <c r="B156" s="8">
        <f t="shared" si="6"/>
        <v>945.35573940020686</v>
      </c>
      <c r="C156" s="13">
        <v>562</v>
      </c>
      <c r="D156" s="17">
        <v>383.35573940020686</v>
      </c>
      <c r="E156" s="9">
        <f t="shared" si="7"/>
        <v>0.40551479556619802</v>
      </c>
      <c r="F156" s="9">
        <f t="shared" si="8"/>
        <v>5.8513523986669758E-2</v>
      </c>
    </row>
    <row r="157" spans="1:6" x14ac:dyDescent="0.25">
      <c r="A157" s="7" t="s">
        <v>36</v>
      </c>
      <c r="B157" s="8">
        <f t="shared" si="6"/>
        <v>48.749454274008109</v>
      </c>
      <c r="C157" s="13">
        <v>35</v>
      </c>
      <c r="D157" s="17">
        <v>13.749454274008109</v>
      </c>
      <c r="E157" s="9">
        <f t="shared" si="7"/>
        <v>0.28204324497103028</v>
      </c>
      <c r="F157" s="9">
        <f t="shared" si="8"/>
        <v>2.0986486956594093E-3</v>
      </c>
    </row>
    <row r="158" spans="1:6" x14ac:dyDescent="0.25">
      <c r="A158" s="7" t="s">
        <v>37</v>
      </c>
      <c r="B158" s="8">
        <f t="shared" si="6"/>
        <v>133.32445995367956</v>
      </c>
      <c r="C158" s="13">
        <v>30</v>
      </c>
      <c r="D158" s="17">
        <v>103.32445995367956</v>
      </c>
      <c r="E158" s="9">
        <f t="shared" si="7"/>
        <v>0.77498502517525447</v>
      </c>
      <c r="F158" s="9">
        <f t="shared" si="8"/>
        <v>1.5770934525119219E-2</v>
      </c>
    </row>
    <row r="159" spans="1:6" x14ac:dyDescent="0.25">
      <c r="A159" s="7" t="s">
        <v>38</v>
      </c>
      <c r="B159" s="8">
        <f t="shared" si="6"/>
        <v>369.18539622692487</v>
      </c>
      <c r="C159" s="13">
        <v>204</v>
      </c>
      <c r="D159" s="17">
        <v>165.18539622692487</v>
      </c>
      <c r="E159" s="9">
        <f t="shared" si="7"/>
        <v>0.44743209757243863</v>
      </c>
      <c r="F159" s="9">
        <f t="shared" si="8"/>
        <v>2.521308187401694E-2</v>
      </c>
    </row>
    <row r="160" spans="1:6" x14ac:dyDescent="0.25">
      <c r="A160" s="7" t="s">
        <v>39</v>
      </c>
      <c r="B160" s="8">
        <f t="shared" si="6"/>
        <v>19.755472653453779</v>
      </c>
      <c r="C160" s="13">
        <v>8</v>
      </c>
      <c r="D160" s="17">
        <v>11.755472653453779</v>
      </c>
      <c r="E160" s="9">
        <f t="shared" si="7"/>
        <v>0.59504891933823778</v>
      </c>
      <c r="F160" s="9">
        <f t="shared" si="8"/>
        <v>1.7942972033201205E-3</v>
      </c>
    </row>
    <row r="161" spans="1:6" x14ac:dyDescent="0.25">
      <c r="A161" s="7" t="s">
        <v>40</v>
      </c>
      <c r="B161" s="8">
        <f t="shared" si="6"/>
        <v>39</v>
      </c>
      <c r="C161" s="13">
        <v>39</v>
      </c>
      <c r="D161" s="17">
        <v>0</v>
      </c>
      <c r="E161" s="9">
        <f t="shared" si="7"/>
        <v>0</v>
      </c>
      <c r="F161" s="9">
        <f t="shared" si="8"/>
        <v>0</v>
      </c>
    </row>
    <row r="162" spans="1:6" x14ac:dyDescent="0.25">
      <c r="A162" s="7" t="s">
        <v>41</v>
      </c>
      <c r="B162" s="8">
        <f t="shared" si="6"/>
        <v>203.74546595304744</v>
      </c>
      <c r="C162" s="13">
        <v>156</v>
      </c>
      <c r="D162" s="17">
        <v>47.745465953047436</v>
      </c>
      <c r="E162" s="9">
        <f t="shared" si="7"/>
        <v>0.23433878996870655</v>
      </c>
      <c r="F162" s="9">
        <f t="shared" si="8"/>
        <v>7.2876317742612568E-3</v>
      </c>
    </row>
    <row r="163" spans="1:6" x14ac:dyDescent="0.25">
      <c r="A163" s="7" t="s">
        <v>42</v>
      </c>
      <c r="B163" s="8">
        <f t="shared" si="6"/>
        <v>3.6265614590458752</v>
      </c>
      <c r="C163" s="13">
        <v>1</v>
      </c>
      <c r="D163" s="17">
        <v>2.6265614590458752</v>
      </c>
      <c r="E163" s="9">
        <f t="shared" si="7"/>
        <v>0.72425670671989839</v>
      </c>
      <c r="F163" s="9">
        <f t="shared" si="8"/>
        <v>4.0090535015023754E-4</v>
      </c>
    </row>
    <row r="164" spans="1:6" x14ac:dyDescent="0.25">
      <c r="A164" s="7" t="s">
        <v>43</v>
      </c>
      <c r="B164" s="8">
        <f t="shared" si="6"/>
        <v>17.808868331392951</v>
      </c>
      <c r="C164" s="13">
        <v>3</v>
      </c>
      <c r="D164" s="17">
        <v>14.808868331392951</v>
      </c>
      <c r="E164" s="9">
        <f t="shared" si="7"/>
        <v>0.83154460215129511</v>
      </c>
      <c r="F164" s="9">
        <f t="shared" si="8"/>
        <v>2.2603524175225328E-3</v>
      </c>
    </row>
    <row r="165" spans="1:6" x14ac:dyDescent="0.25">
      <c r="A165" s="7" t="s">
        <v>44</v>
      </c>
      <c r="B165" s="8">
        <f t="shared" si="6"/>
        <v>0</v>
      </c>
      <c r="C165" s="13">
        <v>0</v>
      </c>
      <c r="D165" s="17">
        <v>0</v>
      </c>
      <c r="E165" s="9">
        <v>0</v>
      </c>
      <c r="F165" s="9">
        <f t="shared" si="8"/>
        <v>0</v>
      </c>
    </row>
    <row r="166" spans="1:6" x14ac:dyDescent="0.25">
      <c r="A166" s="7" t="s">
        <v>45</v>
      </c>
      <c r="B166" s="8">
        <f t="shared" si="6"/>
        <v>1604.1233053465949</v>
      </c>
      <c r="C166" s="13">
        <v>1001</v>
      </c>
      <c r="D166" s="17">
        <v>603.12330534659486</v>
      </c>
      <c r="E166" s="9">
        <f t="shared" si="7"/>
        <v>0.3759831325536917</v>
      </c>
      <c r="F166" s="9">
        <f t="shared" si="8"/>
        <v>9.2057758283554433E-2</v>
      </c>
    </row>
    <row r="167" spans="1:6" x14ac:dyDescent="0.25">
      <c r="A167" s="7" t="s">
        <v>46</v>
      </c>
      <c r="B167" s="8">
        <f t="shared" si="6"/>
        <v>1.5431505274283235</v>
      </c>
      <c r="C167" s="13">
        <v>0</v>
      </c>
      <c r="D167" s="17">
        <v>1.5431505274283235</v>
      </c>
      <c r="E167" s="9">
        <f t="shared" si="7"/>
        <v>1</v>
      </c>
      <c r="F167" s="9">
        <f t="shared" si="8"/>
        <v>2.355388640926412E-4</v>
      </c>
    </row>
    <row r="168" spans="1:6" x14ac:dyDescent="0.25">
      <c r="A168" s="7" t="s">
        <v>76</v>
      </c>
      <c r="B168" s="8">
        <f t="shared" si="6"/>
        <v>33.128651546374989</v>
      </c>
      <c r="C168" s="13">
        <v>24</v>
      </c>
      <c r="D168" s="17">
        <v>9.1286515463749875</v>
      </c>
      <c r="E168" s="9">
        <f t="shared" si="7"/>
        <v>0.27555155794965835</v>
      </c>
      <c r="F168" s="9">
        <f t="shared" si="8"/>
        <v>1.3933522217783564E-3</v>
      </c>
    </row>
    <row r="169" spans="1:6" x14ac:dyDescent="0.25">
      <c r="A169" s="7" t="s">
        <v>77</v>
      </c>
      <c r="B169" s="8">
        <f t="shared" si="6"/>
        <v>373.9429489189335</v>
      </c>
      <c r="C169" s="13">
        <v>214</v>
      </c>
      <c r="D169" s="17">
        <v>159.9429489189335</v>
      </c>
      <c r="E169" s="9">
        <f t="shared" si="7"/>
        <v>0.42772018935328898</v>
      </c>
      <c r="F169" s="9">
        <f t="shared" si="8"/>
        <v>2.4412900646040677E-2</v>
      </c>
    </row>
    <row r="170" spans="1:6" x14ac:dyDescent="0.25">
      <c r="A170" s="7" t="s">
        <v>47</v>
      </c>
      <c r="B170" s="8">
        <f t="shared" si="6"/>
        <v>35.130655267841234</v>
      </c>
      <c r="C170" s="13">
        <v>19</v>
      </c>
      <c r="D170" s="17">
        <v>16.130655267841231</v>
      </c>
      <c r="E170" s="9">
        <f t="shared" si="7"/>
        <v>0.45916181024403802</v>
      </c>
      <c r="F170" s="9">
        <f t="shared" si="8"/>
        <v>2.4621034379510832E-3</v>
      </c>
    </row>
    <row r="171" spans="1:6" x14ac:dyDescent="0.25">
      <c r="A171" s="7" t="s">
        <v>48</v>
      </c>
      <c r="B171" s="8">
        <f t="shared" si="6"/>
        <v>940.58738366080661</v>
      </c>
      <c r="C171" s="13">
        <v>673</v>
      </c>
      <c r="D171" s="17">
        <v>267.58738366080661</v>
      </c>
      <c r="E171" s="9">
        <f t="shared" si="7"/>
        <v>0.28448965859965608</v>
      </c>
      <c r="F171" s="9">
        <f t="shared" si="8"/>
        <v>4.0843214756258225E-2</v>
      </c>
    </row>
    <row r="172" spans="1:6" x14ac:dyDescent="0.25">
      <c r="A172" s="7" t="s">
        <v>78</v>
      </c>
      <c r="B172" s="8">
        <f t="shared" si="6"/>
        <v>96.818878488958887</v>
      </c>
      <c r="C172" s="13">
        <v>15</v>
      </c>
      <c r="D172" s="17">
        <v>81.818878488958887</v>
      </c>
      <c r="E172" s="9">
        <f t="shared" si="7"/>
        <v>0.84507153734784701</v>
      </c>
      <c r="F172" s="9">
        <f t="shared" si="8"/>
        <v>1.2488428936831853E-2</v>
      </c>
    </row>
    <row r="173" spans="1:6" x14ac:dyDescent="0.25">
      <c r="A173" s="7" t="s">
        <v>49</v>
      </c>
      <c r="B173" s="8">
        <f t="shared" si="6"/>
        <v>20.034623700608471</v>
      </c>
      <c r="C173" s="13">
        <v>14</v>
      </c>
      <c r="D173" s="17">
        <v>6.0346237006084724</v>
      </c>
      <c r="E173" s="9">
        <f t="shared" si="7"/>
        <v>0.30120973524574834</v>
      </c>
      <c r="F173" s="9">
        <f t="shared" si="8"/>
        <v>9.2109511444525712E-4</v>
      </c>
    </row>
    <row r="174" spans="1:6" x14ac:dyDescent="0.25">
      <c r="A174" s="7" t="s">
        <v>50</v>
      </c>
      <c r="B174" s="8">
        <f t="shared" si="6"/>
        <v>49.066813538891125</v>
      </c>
      <c r="C174" s="13">
        <v>24</v>
      </c>
      <c r="D174" s="17">
        <v>25.066813538891129</v>
      </c>
      <c r="E174" s="9">
        <f t="shared" si="7"/>
        <v>0.51087102933682005</v>
      </c>
      <c r="F174" s="9">
        <f t="shared" si="8"/>
        <v>3.8260744382544987E-3</v>
      </c>
    </row>
    <row r="175" spans="1:6" x14ac:dyDescent="0.25">
      <c r="A175" s="7" t="s">
        <v>51</v>
      </c>
      <c r="B175" s="8">
        <f t="shared" si="6"/>
        <v>305.41011818248205</v>
      </c>
      <c r="C175" s="13">
        <v>210</v>
      </c>
      <c r="D175" s="17">
        <v>95.410118182482037</v>
      </c>
      <c r="E175" s="9">
        <f t="shared" si="7"/>
        <v>0.31239999103590488</v>
      </c>
      <c r="F175" s="9">
        <f t="shared" si="8"/>
        <v>1.4562928541454483E-2</v>
      </c>
    </row>
    <row r="176" spans="1:6" x14ac:dyDescent="0.25">
      <c r="A176" s="7" t="s">
        <v>52</v>
      </c>
      <c r="B176" s="8">
        <f t="shared" si="6"/>
        <v>6.7566932020467352</v>
      </c>
      <c r="C176" s="13">
        <v>3</v>
      </c>
      <c r="D176" s="17">
        <v>3.7566932020467356</v>
      </c>
      <c r="E176" s="9">
        <v>0</v>
      </c>
      <c r="F176" s="9">
        <f t="shared" si="8"/>
        <v>5.7340306977650608E-4</v>
      </c>
    </row>
    <row r="177" spans="1:6" x14ac:dyDescent="0.25">
      <c r="A177" s="7" t="s">
        <v>53</v>
      </c>
      <c r="B177" s="8">
        <f t="shared" si="6"/>
        <v>48.410940803178434</v>
      </c>
      <c r="C177" s="13">
        <v>8</v>
      </c>
      <c r="D177" s="17">
        <v>40.410940803178434</v>
      </c>
      <c r="E177" s="9">
        <f t="shared" si="7"/>
        <v>0.83474809893645452</v>
      </c>
      <c r="F177" s="9">
        <f t="shared" si="8"/>
        <v>6.1681261319062883E-3</v>
      </c>
    </row>
    <row r="178" spans="1:6" x14ac:dyDescent="0.25">
      <c r="A178" s="7" t="s">
        <v>54</v>
      </c>
      <c r="B178" s="8">
        <f t="shared" si="6"/>
        <v>110.56019793207167</v>
      </c>
      <c r="C178" s="13">
        <v>31</v>
      </c>
      <c r="D178" s="17">
        <v>79.560197932071674</v>
      </c>
      <c r="E178" s="9">
        <f t="shared" si="7"/>
        <v>0.71960976391299114</v>
      </c>
      <c r="F178" s="9">
        <f t="shared" si="8"/>
        <v>1.2143675108050195E-2</v>
      </c>
    </row>
    <row r="179" spans="1:6" x14ac:dyDescent="0.25">
      <c r="A179" s="7" t="s">
        <v>55</v>
      </c>
      <c r="B179" s="8">
        <f t="shared" si="6"/>
        <v>143.61093770979926</v>
      </c>
      <c r="C179" s="13">
        <v>72</v>
      </c>
      <c r="D179" s="17">
        <v>71.610937709799245</v>
      </c>
      <c r="E179" s="9">
        <f t="shared" si="7"/>
        <v>0.49864542946238899</v>
      </c>
      <c r="F179" s="9">
        <f t="shared" si="8"/>
        <v>1.0930339344719854E-2</v>
      </c>
    </row>
    <row r="180" spans="1:6" x14ac:dyDescent="0.25">
      <c r="A180" s="7" t="s">
        <v>56</v>
      </c>
      <c r="B180" s="8">
        <f t="shared" si="6"/>
        <v>79.082672175861347</v>
      </c>
      <c r="C180" s="13">
        <v>48</v>
      </c>
      <c r="D180" s="17">
        <v>31.082672175861347</v>
      </c>
      <c r="E180" s="9">
        <f t="shared" si="7"/>
        <v>0.39304023651022768</v>
      </c>
      <c r="F180" s="9">
        <f t="shared" si="8"/>
        <v>4.744305346197914E-3</v>
      </c>
    </row>
    <row r="181" spans="1:6" x14ac:dyDescent="0.25">
      <c r="A181" s="7" t="s">
        <v>57</v>
      </c>
      <c r="B181" s="8">
        <f t="shared" si="6"/>
        <v>110.35714843784001</v>
      </c>
      <c r="C181" s="13">
        <v>11</v>
      </c>
      <c r="D181" s="17">
        <v>99.35714843784001</v>
      </c>
      <c r="E181" s="9">
        <f t="shared" si="7"/>
        <v>0.90032362963604584</v>
      </c>
      <c r="F181" s="9">
        <f t="shared" si="8"/>
        <v>1.5165383717642398E-2</v>
      </c>
    </row>
    <row r="182" spans="1:6" x14ac:dyDescent="0.25">
      <c r="A182" s="7" t="s">
        <v>58</v>
      </c>
      <c r="B182" s="8">
        <f t="shared" si="6"/>
        <v>28.696145936637983</v>
      </c>
      <c r="C182" s="13">
        <v>21</v>
      </c>
      <c r="D182" s="17">
        <v>7.6961459366379827</v>
      </c>
      <c r="E182" s="9">
        <f t="shared" si="7"/>
        <v>0.26819441027486135</v>
      </c>
      <c r="F182" s="9">
        <f t="shared" si="8"/>
        <v>1.1747016506729641E-3</v>
      </c>
    </row>
    <row r="183" spans="1:6" x14ac:dyDescent="0.25">
      <c r="A183" s="7" t="s">
        <v>59</v>
      </c>
      <c r="B183" s="8">
        <f t="shared" si="6"/>
        <v>67.761066931687409</v>
      </c>
      <c r="C183" s="13">
        <v>32</v>
      </c>
      <c r="D183" s="17">
        <v>35.761066931687409</v>
      </c>
      <c r="E183" s="9">
        <f t="shared" si="7"/>
        <v>0.52775241818048035</v>
      </c>
      <c r="F183" s="9">
        <f t="shared" si="8"/>
        <v>5.458392382412483E-3</v>
      </c>
    </row>
    <row r="184" spans="1:6" x14ac:dyDescent="0.25">
      <c r="A184" s="7" t="s">
        <v>60</v>
      </c>
      <c r="B184" s="8">
        <f t="shared" si="6"/>
        <v>21.903200745948936</v>
      </c>
      <c r="C184" s="13">
        <v>17</v>
      </c>
      <c r="D184" s="17">
        <v>4.9032007459489355</v>
      </c>
      <c r="E184" s="9">
        <f t="shared" si="7"/>
        <v>0.22385772759060327</v>
      </c>
      <c r="F184" s="9">
        <f t="shared" si="8"/>
        <v>7.4840031065773389E-4</v>
      </c>
    </row>
    <row r="185" spans="1:6" x14ac:dyDescent="0.25">
      <c r="A185" s="7" t="s">
        <v>61</v>
      </c>
      <c r="B185" s="8">
        <f t="shared" si="6"/>
        <v>119</v>
      </c>
      <c r="C185" s="13">
        <v>119</v>
      </c>
      <c r="D185" s="17">
        <v>0</v>
      </c>
      <c r="E185" s="9">
        <f t="shared" si="7"/>
        <v>0</v>
      </c>
      <c r="F185" s="9">
        <f t="shared" si="8"/>
        <v>0</v>
      </c>
    </row>
    <row r="186" spans="1:6" x14ac:dyDescent="0.25">
      <c r="A186" s="7" t="s">
        <v>62</v>
      </c>
      <c r="B186" s="8">
        <f t="shared" si="6"/>
        <v>90.222270195068234</v>
      </c>
      <c r="C186" s="13">
        <v>24</v>
      </c>
      <c r="D186" s="17">
        <v>66.222270195068234</v>
      </c>
      <c r="E186" s="9">
        <f t="shared" si="7"/>
        <v>0.73399028922559861</v>
      </c>
      <c r="F186" s="9">
        <f t="shared" si="8"/>
        <v>1.0107839787591192E-2</v>
      </c>
    </row>
    <row r="187" spans="1:6" x14ac:dyDescent="0.25">
      <c r="A187" s="7" t="s">
        <v>63</v>
      </c>
      <c r="B187" s="8">
        <f t="shared" si="6"/>
        <v>188.3264203401562</v>
      </c>
      <c r="C187" s="13">
        <v>81</v>
      </c>
      <c r="D187" s="17">
        <v>107.3264203401562</v>
      </c>
      <c r="E187" s="9">
        <f t="shared" si="7"/>
        <v>0.56989571694880958</v>
      </c>
      <c r="F187" s="9">
        <f t="shared" si="8"/>
        <v>1.6381773964836959E-2</v>
      </c>
    </row>
    <row r="188" spans="1:6" x14ac:dyDescent="0.25">
      <c r="A188" s="7" t="s">
        <v>79</v>
      </c>
      <c r="B188" s="8">
        <f t="shared" si="6"/>
        <v>41.527316520042582</v>
      </c>
      <c r="C188" s="13">
        <v>22</v>
      </c>
      <c r="D188" s="17">
        <v>19.527316520042582</v>
      </c>
      <c r="E188" s="9">
        <f t="shared" si="7"/>
        <v>0.47022822942623788</v>
      </c>
      <c r="F188" s="9">
        <f t="shared" si="8"/>
        <v>2.9805530116192329E-3</v>
      </c>
    </row>
    <row r="189" spans="1:6" x14ac:dyDescent="0.25">
      <c r="A189" s="7" t="s">
        <v>80</v>
      </c>
      <c r="B189" s="8">
        <f t="shared" si="6"/>
        <v>73.220081386129195</v>
      </c>
      <c r="C189" s="13">
        <v>10</v>
      </c>
      <c r="D189" s="17">
        <v>63.220081386129195</v>
      </c>
      <c r="E189" s="9">
        <f t="shared" si="7"/>
        <v>0.86342544544215161</v>
      </c>
      <c r="F189" s="9">
        <f t="shared" si="8"/>
        <v>9.649600536604068E-3</v>
      </c>
    </row>
    <row r="190" spans="1:6" x14ac:dyDescent="0.25">
      <c r="A190" s="7" t="s">
        <v>64</v>
      </c>
      <c r="B190" s="8">
        <f t="shared" si="6"/>
        <v>184.86703931438359</v>
      </c>
      <c r="C190" s="13">
        <v>116</v>
      </c>
      <c r="D190" s="17">
        <v>68.867039314383604</v>
      </c>
      <c r="E190" s="9">
        <f t="shared" si="7"/>
        <v>0.37252200051340034</v>
      </c>
      <c r="F190" s="9">
        <f t="shared" si="8"/>
        <v>1.0511524264949978E-2</v>
      </c>
    </row>
    <row r="191" spans="1:6" x14ac:dyDescent="0.25">
      <c r="A191" s="7" t="s">
        <v>65</v>
      </c>
      <c r="B191" s="8">
        <f t="shared" si="6"/>
        <v>38.227362469243623</v>
      </c>
      <c r="C191" s="13">
        <v>6</v>
      </c>
      <c r="D191" s="17">
        <v>32.227362469243623</v>
      </c>
      <c r="E191" s="9">
        <f t="shared" si="7"/>
        <v>0.84304436371127134</v>
      </c>
      <c r="F191" s="9">
        <f t="shared" si="8"/>
        <v>4.9190252109478916E-3</v>
      </c>
    </row>
    <row r="192" spans="1:6" x14ac:dyDescent="0.25">
      <c r="A192" s="7" t="s">
        <v>66</v>
      </c>
      <c r="B192" s="8">
        <f t="shared" si="6"/>
        <v>3.1778961564330563</v>
      </c>
      <c r="C192" s="13">
        <v>1</v>
      </c>
      <c r="D192" s="17">
        <v>2.1778961564330563</v>
      </c>
      <c r="E192" s="9">
        <f t="shared" si="7"/>
        <v>0.68532640754302587</v>
      </c>
      <c r="F192" s="9">
        <f t="shared" si="8"/>
        <v>3.3242329745553501E-4</v>
      </c>
    </row>
    <row r="193" spans="1:6" x14ac:dyDescent="0.25">
      <c r="A193" s="7" t="s">
        <v>67</v>
      </c>
      <c r="B193" s="8">
        <f t="shared" si="6"/>
        <v>68.767343991821221</v>
      </c>
      <c r="C193" s="13">
        <v>56</v>
      </c>
      <c r="D193" s="17">
        <v>12.767343991821217</v>
      </c>
      <c r="E193" s="9">
        <f t="shared" si="7"/>
        <v>0.18565998409564413</v>
      </c>
      <c r="F193" s="9">
        <f t="shared" si="8"/>
        <v>1.9487442396984543E-3</v>
      </c>
    </row>
    <row r="194" spans="1:6" x14ac:dyDescent="0.25">
      <c r="A194" s="7" t="s">
        <v>68</v>
      </c>
      <c r="B194" s="8">
        <f t="shared" si="6"/>
        <v>9.6260050820829619</v>
      </c>
      <c r="C194" s="13">
        <v>7</v>
      </c>
      <c r="D194" s="17">
        <v>2.6260050820829623</v>
      </c>
      <c r="E194" s="9">
        <f t="shared" si="7"/>
        <v>0.27280320960673371</v>
      </c>
      <c r="F194" s="9">
        <f t="shared" si="8"/>
        <v>4.0082042752245594E-4</v>
      </c>
    </row>
    <row r="195" spans="1:6" x14ac:dyDescent="0.25">
      <c r="A195" s="7" t="s">
        <v>69</v>
      </c>
      <c r="B195" s="8">
        <f t="shared" si="6"/>
        <v>108</v>
      </c>
      <c r="C195" s="13">
        <v>108</v>
      </c>
      <c r="D195" s="17">
        <v>0</v>
      </c>
      <c r="E195" s="9">
        <f t="shared" si="7"/>
        <v>0</v>
      </c>
      <c r="F195" s="9">
        <f t="shared" si="8"/>
        <v>0</v>
      </c>
    </row>
    <row r="196" spans="1:6" x14ac:dyDescent="0.25">
      <c r="A196" s="7" t="s">
        <v>70</v>
      </c>
      <c r="B196" s="8">
        <f t="shared" si="6"/>
        <v>27</v>
      </c>
      <c r="C196" s="13">
        <v>27</v>
      </c>
      <c r="D196" s="17">
        <v>0</v>
      </c>
      <c r="E196" s="9">
        <f t="shared" si="7"/>
        <v>0</v>
      </c>
      <c r="F196" s="9">
        <f t="shared" si="8"/>
        <v>0</v>
      </c>
    </row>
    <row r="197" spans="1:6" x14ac:dyDescent="0.25">
      <c r="A197" s="7" t="s">
        <v>71</v>
      </c>
      <c r="B197" s="8">
        <f t="shared" si="6"/>
        <v>22.313824491444883</v>
      </c>
      <c r="C197" s="13">
        <v>17</v>
      </c>
      <c r="D197" s="17">
        <v>5.3138244914448851</v>
      </c>
      <c r="E197" s="9">
        <f t="shared" si="7"/>
        <v>0.23814046280960061</v>
      </c>
      <c r="F197" s="9">
        <f t="shared" si="8"/>
        <v>8.1107588822744978E-4</v>
      </c>
    </row>
    <row r="198" spans="1:6" x14ac:dyDescent="0.25">
      <c r="A198" s="7" t="s">
        <v>72</v>
      </c>
      <c r="B198" s="8">
        <f t="shared" si="6"/>
        <v>699.74731633062697</v>
      </c>
      <c r="C198" s="13">
        <v>419</v>
      </c>
      <c r="D198" s="17">
        <v>280.74731633062692</v>
      </c>
      <c r="E198" s="9">
        <f t="shared" si="7"/>
        <v>0.40121242308269928</v>
      </c>
      <c r="F198" s="9">
        <f t="shared" si="8"/>
        <v>4.2851881790025019E-2</v>
      </c>
    </row>
    <row r="199" spans="1:6" x14ac:dyDescent="0.25">
      <c r="A199" s="7" t="s">
        <v>73</v>
      </c>
      <c r="B199" s="8">
        <f t="shared" si="6"/>
        <v>46.085737301117774</v>
      </c>
      <c r="C199" s="13">
        <v>35</v>
      </c>
      <c r="D199" s="17">
        <v>11.085737301117776</v>
      </c>
      <c r="E199" s="9">
        <f t="shared" si="7"/>
        <v>0.24054594654057754</v>
      </c>
      <c r="F199" s="9">
        <f t="shared" si="8"/>
        <v>1.6920721116469209E-3</v>
      </c>
    </row>
    <row r="200" spans="1:6" x14ac:dyDescent="0.25">
      <c r="A200" s="7" t="s">
        <v>9</v>
      </c>
      <c r="B200" s="8">
        <f t="shared" si="6"/>
        <v>14942.574974146846</v>
      </c>
      <c r="C200" s="8">
        <f>'State of Colorado'!C5</f>
        <v>8391</v>
      </c>
      <c r="D200" s="8">
        <f>'State of Colorado'!D5</f>
        <v>6551.5749741468471</v>
      </c>
      <c r="E200" s="9">
        <f t="shared" si="7"/>
        <v>0.43845019921145906</v>
      </c>
      <c r="F200" s="9">
        <f t="shared" si="8"/>
        <v>1</v>
      </c>
    </row>
    <row r="201" spans="1:6" x14ac:dyDescent="0.25">
      <c r="A201" s="45" t="s">
        <v>12</v>
      </c>
      <c r="B201" s="45"/>
      <c r="C201" s="45"/>
      <c r="D201" s="45"/>
      <c r="E201" s="45"/>
      <c r="F201" s="45"/>
    </row>
    <row r="202" spans="1:6" x14ac:dyDescent="0.25">
      <c r="A202" s="7" t="s">
        <v>10</v>
      </c>
      <c r="B202" s="8">
        <f>C202+D202</f>
        <v>80690.356035962337</v>
      </c>
      <c r="C202" s="8">
        <f>C4+C70+C136</f>
        <v>74196.333333333343</v>
      </c>
      <c r="D202" s="8">
        <f>D4+D70+D136</f>
        <v>6494.0227026289967</v>
      </c>
      <c r="E202" s="9">
        <f>D202/B202</f>
        <v>8.0480778889297749E-2</v>
      </c>
      <c r="F202" s="9">
        <f>D202/$D$266</f>
        <v>0.15995691244740456</v>
      </c>
    </row>
    <row r="203" spans="1:6" x14ac:dyDescent="0.25">
      <c r="A203" s="7" t="s">
        <v>19</v>
      </c>
      <c r="B203" s="8">
        <f t="shared" si="6"/>
        <v>2989.3302830275993</v>
      </c>
      <c r="C203" s="8">
        <f t="shared" ref="C203:D266" si="9">C5+C71+C137</f>
        <v>2859.1666666666665</v>
      </c>
      <c r="D203" s="8">
        <f t="shared" si="9"/>
        <v>130.16361636093274</v>
      </c>
      <c r="E203" s="9">
        <f t="shared" ref="E203:E266" si="10">D203/B203</f>
        <v>4.3542735006552299E-2</v>
      </c>
      <c r="F203" s="9">
        <f t="shared" ref="F203:F266" si="11">D203/$D$266</f>
        <v>3.2061129348461333E-3</v>
      </c>
    </row>
    <row r="204" spans="1:6" x14ac:dyDescent="0.25">
      <c r="A204" s="7" t="s">
        <v>11</v>
      </c>
      <c r="B204" s="8">
        <f t="shared" ref="B204:B266" si="12">C204+D204</f>
        <v>72789.261994668545</v>
      </c>
      <c r="C204" s="8">
        <f t="shared" si="9"/>
        <v>66648</v>
      </c>
      <c r="D204" s="8">
        <f t="shared" si="9"/>
        <v>6141.2619946685518</v>
      </c>
      <c r="E204" s="9">
        <f t="shared" si="10"/>
        <v>8.4370439078203172E-2</v>
      </c>
      <c r="F204" s="9">
        <f t="shared" si="11"/>
        <v>0.15126792008289219</v>
      </c>
    </row>
    <row r="205" spans="1:6" x14ac:dyDescent="0.25">
      <c r="A205" s="7" t="s">
        <v>20</v>
      </c>
      <c r="B205" s="8">
        <f t="shared" si="12"/>
        <v>1568.4748897367758</v>
      </c>
      <c r="C205" s="8">
        <f t="shared" si="9"/>
        <v>1497.3333333333333</v>
      </c>
      <c r="D205" s="8">
        <f t="shared" si="9"/>
        <v>71.141556403442564</v>
      </c>
      <c r="E205" s="9">
        <f t="shared" si="10"/>
        <v>4.5357153543836244E-2</v>
      </c>
      <c r="F205" s="9">
        <f t="shared" si="11"/>
        <v>1.7523165886671017E-3</v>
      </c>
    </row>
    <row r="206" spans="1:6" x14ac:dyDescent="0.25">
      <c r="A206" s="7" t="s">
        <v>21</v>
      </c>
      <c r="B206" s="8">
        <f t="shared" si="12"/>
        <v>620.0069188804498</v>
      </c>
      <c r="C206" s="8">
        <f t="shared" si="9"/>
        <v>588.08333333333337</v>
      </c>
      <c r="D206" s="8">
        <f t="shared" si="9"/>
        <v>31.923585547116431</v>
      </c>
      <c r="E206" s="9">
        <f t="shared" si="10"/>
        <v>5.148907951666256E-2</v>
      </c>
      <c r="F206" s="9">
        <f t="shared" si="11"/>
        <v>7.8632280978939179E-4</v>
      </c>
    </row>
    <row r="207" spans="1:6" x14ac:dyDescent="0.25">
      <c r="A207" s="7" t="s">
        <v>22</v>
      </c>
      <c r="B207" s="8">
        <f t="shared" si="12"/>
        <v>710.78295317908601</v>
      </c>
      <c r="C207" s="8">
        <f t="shared" si="9"/>
        <v>663.16666666666663</v>
      </c>
      <c r="D207" s="8">
        <f t="shared" si="9"/>
        <v>47.616286512419414</v>
      </c>
      <c r="E207" s="9">
        <f t="shared" si="10"/>
        <v>6.6991317531530897E-2</v>
      </c>
      <c r="F207" s="9">
        <f t="shared" si="11"/>
        <v>1.1728561049923905E-3</v>
      </c>
    </row>
    <row r="208" spans="1:6" x14ac:dyDescent="0.25">
      <c r="A208" s="7" t="s">
        <v>23</v>
      </c>
      <c r="B208" s="8">
        <f t="shared" si="12"/>
        <v>21672.945462193671</v>
      </c>
      <c r="C208" s="8">
        <f t="shared" si="9"/>
        <v>20645.166666666668</v>
      </c>
      <c r="D208" s="8">
        <f t="shared" si="9"/>
        <v>1027.7787955270037</v>
      </c>
      <c r="E208" s="9">
        <f t="shared" si="10"/>
        <v>4.742220190236085E-2</v>
      </c>
      <c r="F208" s="9">
        <f t="shared" si="11"/>
        <v>2.5315637215875011E-2</v>
      </c>
    </row>
    <row r="209" spans="1:6" x14ac:dyDescent="0.25">
      <c r="A209" s="7" t="s">
        <v>24</v>
      </c>
      <c r="B209" s="8">
        <f t="shared" si="12"/>
        <v>3561.1756212990031</v>
      </c>
      <c r="C209" s="8">
        <f t="shared" si="9"/>
        <v>3419.8333333333335</v>
      </c>
      <c r="D209" s="8">
        <f t="shared" si="9"/>
        <v>141.34228796566975</v>
      </c>
      <c r="E209" s="9">
        <f t="shared" si="10"/>
        <v>3.9689783093065374E-2</v>
      </c>
      <c r="F209" s="9">
        <f t="shared" si="11"/>
        <v>3.4814593383062451E-3</v>
      </c>
    </row>
    <row r="210" spans="1:6" x14ac:dyDescent="0.25">
      <c r="A210" s="7" t="s">
        <v>25</v>
      </c>
      <c r="B210" s="8">
        <f t="shared" si="12"/>
        <v>1687.9062901489199</v>
      </c>
      <c r="C210" s="8">
        <f t="shared" si="9"/>
        <v>1546.5</v>
      </c>
      <c r="D210" s="8">
        <f t="shared" si="9"/>
        <v>141.40629014891994</v>
      </c>
      <c r="E210" s="9">
        <f t="shared" si="10"/>
        <v>8.3776149762700397E-2</v>
      </c>
      <c r="F210" s="9">
        <f t="shared" si="11"/>
        <v>3.4830358020932358E-3</v>
      </c>
    </row>
    <row r="211" spans="1:6" x14ac:dyDescent="0.25">
      <c r="A211" s="7" t="s">
        <v>26</v>
      </c>
      <c r="B211" s="8">
        <f t="shared" si="12"/>
        <v>247.24350572449126</v>
      </c>
      <c r="C211" s="8">
        <f>C13+C79+C145</f>
        <v>233.79166666666666</v>
      </c>
      <c r="D211" s="8">
        <f>D13+D79+D145</f>
        <v>13.451839057824595</v>
      </c>
      <c r="E211" s="9">
        <f t="shared" si="10"/>
        <v>5.4407249316446221E-2</v>
      </c>
      <c r="F211" s="9">
        <f t="shared" si="11"/>
        <v>3.3133771484321112E-4</v>
      </c>
    </row>
    <row r="212" spans="1:6" x14ac:dyDescent="0.25">
      <c r="A212" s="7" t="s">
        <v>74</v>
      </c>
      <c r="B212" s="8">
        <f t="shared" si="12"/>
        <v>538.05161161696776</v>
      </c>
      <c r="C212" s="8">
        <f t="shared" si="9"/>
        <v>518.41666666666674</v>
      </c>
      <c r="D212" s="8">
        <f t="shared" si="9"/>
        <v>19.634944950301033</v>
      </c>
      <c r="E212" s="9">
        <f t="shared" si="10"/>
        <v>3.6492679375670946E-2</v>
      </c>
      <c r="F212" s="9">
        <f t="shared" si="11"/>
        <v>4.8363630897893723E-4</v>
      </c>
    </row>
    <row r="213" spans="1:6" x14ac:dyDescent="0.25">
      <c r="A213" s="7" t="s">
        <v>27</v>
      </c>
      <c r="B213" s="8">
        <f t="shared" si="12"/>
        <v>1472.2445764546794</v>
      </c>
      <c r="C213" s="8">
        <f t="shared" si="9"/>
        <v>1402.6666666666665</v>
      </c>
      <c r="D213" s="8">
        <f t="shared" si="9"/>
        <v>69.577909788013002</v>
      </c>
      <c r="E213" s="9">
        <f t="shared" si="10"/>
        <v>4.7259749433456205E-2</v>
      </c>
      <c r="F213" s="9">
        <f t="shared" si="11"/>
        <v>1.713801773395253E-3</v>
      </c>
    </row>
    <row r="214" spans="1:6" x14ac:dyDescent="0.25">
      <c r="A214" s="7" t="s">
        <v>28</v>
      </c>
      <c r="B214" s="8">
        <f t="shared" si="12"/>
        <v>682.11537719149192</v>
      </c>
      <c r="C214" s="8">
        <f t="shared" si="9"/>
        <v>652.41666666666663</v>
      </c>
      <c r="D214" s="8">
        <f t="shared" si="9"/>
        <v>29.698710524825323</v>
      </c>
      <c r="E214" s="9">
        <f t="shared" si="10"/>
        <v>4.3539130648403389E-2</v>
      </c>
      <c r="F214" s="9">
        <f t="shared" si="11"/>
        <v>7.3152100889593906E-4</v>
      </c>
    </row>
    <row r="215" spans="1:6" x14ac:dyDescent="0.25">
      <c r="A215" s="7" t="s">
        <v>29</v>
      </c>
      <c r="B215" s="8">
        <f t="shared" si="12"/>
        <v>598.3300974039829</v>
      </c>
      <c r="C215" s="8">
        <f t="shared" si="9"/>
        <v>555.66666666666663</v>
      </c>
      <c r="D215" s="8">
        <f t="shared" si="9"/>
        <v>42.663430737316247</v>
      </c>
      <c r="E215" s="9">
        <f t="shared" si="10"/>
        <v>7.1304169592041403E-2</v>
      </c>
      <c r="F215" s="9">
        <f t="shared" si="11"/>
        <v>1.0508603014880275E-3</v>
      </c>
    </row>
    <row r="216" spans="1:6" x14ac:dyDescent="0.25">
      <c r="A216" s="7" t="s">
        <v>30</v>
      </c>
      <c r="B216" s="8">
        <f t="shared" si="12"/>
        <v>414.03537619089531</v>
      </c>
      <c r="C216" s="8">
        <f t="shared" si="9"/>
        <v>380.25</v>
      </c>
      <c r="D216" s="8">
        <f t="shared" si="9"/>
        <v>33.785376190895292</v>
      </c>
      <c r="E216" s="9">
        <f t="shared" si="10"/>
        <v>8.1600216149931584E-2</v>
      </c>
      <c r="F216" s="9">
        <f t="shared" si="11"/>
        <v>8.3218133179329085E-4</v>
      </c>
    </row>
    <row r="217" spans="1:6" x14ac:dyDescent="0.25">
      <c r="A217" s="7" t="s">
        <v>31</v>
      </c>
      <c r="B217" s="8">
        <f t="shared" si="12"/>
        <v>4724.7179286049241</v>
      </c>
      <c r="C217" s="8">
        <f t="shared" si="9"/>
        <v>4229.75</v>
      </c>
      <c r="D217" s="8">
        <f t="shared" si="9"/>
        <v>494.96792860492394</v>
      </c>
      <c r="E217" s="9">
        <f t="shared" si="10"/>
        <v>0.10476137117270702</v>
      </c>
      <c r="F217" s="9">
        <f t="shared" si="11"/>
        <v>1.2191756211150742E-2</v>
      </c>
    </row>
    <row r="218" spans="1:6" x14ac:dyDescent="0.25">
      <c r="A218" s="7" t="s">
        <v>32</v>
      </c>
      <c r="B218" s="8">
        <f t="shared" si="12"/>
        <v>87918.539851123685</v>
      </c>
      <c r="C218" s="8">
        <f t="shared" si="9"/>
        <v>83282.083333333328</v>
      </c>
      <c r="D218" s="8">
        <f t="shared" si="9"/>
        <v>4636.4565177903551</v>
      </c>
      <c r="E218" s="9">
        <f t="shared" si="10"/>
        <v>5.2735822565314096E-2</v>
      </c>
      <c r="F218" s="9">
        <f t="shared" si="11"/>
        <v>0.11420244480853943</v>
      </c>
    </row>
    <row r="219" spans="1:6" x14ac:dyDescent="0.25">
      <c r="A219" s="7" t="s">
        <v>33</v>
      </c>
      <c r="B219" s="8">
        <f t="shared" si="12"/>
        <v>261.23462201396109</v>
      </c>
      <c r="C219" s="8">
        <f t="shared" si="9"/>
        <v>249.08333333333334</v>
      </c>
      <c r="D219" s="8">
        <f t="shared" si="9"/>
        <v>12.151288680627729</v>
      </c>
      <c r="E219" s="9">
        <f t="shared" si="10"/>
        <v>4.6514847790651313E-2</v>
      </c>
      <c r="F219" s="9">
        <f t="shared" si="11"/>
        <v>2.9930332994115345E-4</v>
      </c>
    </row>
    <row r="220" spans="1:6" x14ac:dyDescent="0.25">
      <c r="A220" s="7" t="s">
        <v>34</v>
      </c>
      <c r="B220" s="8">
        <f t="shared" si="12"/>
        <v>13671.96017518458</v>
      </c>
      <c r="C220" s="8">
        <f t="shared" si="9"/>
        <v>13232.75</v>
      </c>
      <c r="D220" s="8">
        <f t="shared" si="9"/>
        <v>439.21017518458052</v>
      </c>
      <c r="E220" s="9">
        <f t="shared" si="10"/>
        <v>3.2124886962571257E-2</v>
      </c>
      <c r="F220" s="9">
        <f t="shared" si="11"/>
        <v>1.0818364325946647E-2</v>
      </c>
    </row>
    <row r="221" spans="1:6" x14ac:dyDescent="0.25">
      <c r="A221" s="7" t="s">
        <v>35</v>
      </c>
      <c r="B221" s="8">
        <f t="shared" si="12"/>
        <v>4568.4738823929938</v>
      </c>
      <c r="C221" s="8">
        <f t="shared" si="9"/>
        <v>4101.083333333333</v>
      </c>
      <c r="D221" s="8">
        <f t="shared" si="9"/>
        <v>467.39054905966049</v>
      </c>
      <c r="E221" s="9">
        <f t="shared" si="10"/>
        <v>0.1023078080540188</v>
      </c>
      <c r="F221" s="9">
        <f t="shared" si="11"/>
        <v>1.1512486567750089E-2</v>
      </c>
    </row>
    <row r="222" spans="1:6" x14ac:dyDescent="0.25">
      <c r="A222" s="7" t="s">
        <v>75</v>
      </c>
      <c r="B222" s="8">
        <f t="shared" si="12"/>
        <v>83700.497917356479</v>
      </c>
      <c r="C222" s="8">
        <f t="shared" si="9"/>
        <v>78030.083333333328</v>
      </c>
      <c r="D222" s="8">
        <f t="shared" si="9"/>
        <v>5670.4145840231504</v>
      </c>
      <c r="E222" s="9">
        <f t="shared" si="10"/>
        <v>6.7746485685449068E-2</v>
      </c>
      <c r="F222" s="9">
        <f t="shared" si="11"/>
        <v>0.13967028615250826</v>
      </c>
    </row>
    <row r="223" spans="1:6" x14ac:dyDescent="0.25">
      <c r="A223" s="7" t="s">
        <v>36</v>
      </c>
      <c r="B223" s="8">
        <f t="shared" si="12"/>
        <v>1563.0336323075746</v>
      </c>
      <c r="C223" s="8">
        <f t="shared" si="9"/>
        <v>1483.5833333333333</v>
      </c>
      <c r="D223" s="8">
        <f t="shared" si="9"/>
        <v>79.450298974241349</v>
      </c>
      <c r="E223" s="9">
        <f t="shared" si="10"/>
        <v>5.0830831360260245E-2</v>
      </c>
      <c r="F223" s="9">
        <f t="shared" si="11"/>
        <v>1.9569726037141763E-3</v>
      </c>
    </row>
    <row r="224" spans="1:6" x14ac:dyDescent="0.25">
      <c r="A224" s="7" t="s">
        <v>37</v>
      </c>
      <c r="B224" s="8">
        <f t="shared" si="12"/>
        <v>5515.6233344526008</v>
      </c>
      <c r="C224" s="8">
        <f t="shared" si="9"/>
        <v>5143.8333333333339</v>
      </c>
      <c r="D224" s="8">
        <f t="shared" si="9"/>
        <v>371.790001119267</v>
      </c>
      <c r="E224" s="9">
        <f t="shared" si="10"/>
        <v>6.7406706110065689E-2</v>
      </c>
      <c r="F224" s="9">
        <f t="shared" si="11"/>
        <v>9.1577106180702819E-3</v>
      </c>
    </row>
    <row r="225" spans="1:6" x14ac:dyDescent="0.25">
      <c r="A225" s="7" t="s">
        <v>38</v>
      </c>
      <c r="B225" s="8">
        <f t="shared" si="12"/>
        <v>7685.5279240520322</v>
      </c>
      <c r="C225" s="8">
        <f t="shared" si="9"/>
        <v>7472.583333333333</v>
      </c>
      <c r="D225" s="8">
        <f t="shared" si="9"/>
        <v>212.9445907186994</v>
      </c>
      <c r="E225" s="9">
        <f t="shared" si="10"/>
        <v>2.7707217099853937E-2</v>
      </c>
      <c r="F225" s="9">
        <f t="shared" si="11"/>
        <v>5.2451247575635946E-3</v>
      </c>
    </row>
    <row r="226" spans="1:6" x14ac:dyDescent="0.25">
      <c r="A226" s="7" t="s">
        <v>39</v>
      </c>
      <c r="B226" s="8">
        <f t="shared" si="12"/>
        <v>344.58880598678707</v>
      </c>
      <c r="C226" s="8">
        <f t="shared" si="9"/>
        <v>332.83333333333331</v>
      </c>
      <c r="D226" s="8">
        <f t="shared" si="9"/>
        <v>11.755472653453779</v>
      </c>
      <c r="E226" s="9">
        <f t="shared" si="10"/>
        <v>3.4114493707333403E-2</v>
      </c>
      <c r="F226" s="9">
        <f t="shared" si="11"/>
        <v>2.8955382451082725E-4</v>
      </c>
    </row>
    <row r="227" spans="1:6" x14ac:dyDescent="0.25">
      <c r="A227" s="7" t="s">
        <v>40</v>
      </c>
      <c r="B227" s="8">
        <f t="shared" si="12"/>
        <v>1023.4928476673474</v>
      </c>
      <c r="C227" s="8">
        <f t="shared" si="9"/>
        <v>890.58333333333326</v>
      </c>
      <c r="D227" s="8">
        <f t="shared" si="9"/>
        <v>132.9095143340142</v>
      </c>
      <c r="E227" s="9">
        <f t="shared" si="10"/>
        <v>0.12985876221502629</v>
      </c>
      <c r="F227" s="9">
        <f t="shared" si="11"/>
        <v>3.2737482637913012E-3</v>
      </c>
    </row>
    <row r="228" spans="1:6" x14ac:dyDescent="0.25">
      <c r="A228" s="7" t="s">
        <v>41</v>
      </c>
      <c r="B228" s="8">
        <f t="shared" si="12"/>
        <v>1488.2995870842731</v>
      </c>
      <c r="C228" s="8">
        <f t="shared" si="9"/>
        <v>1398.0833333333335</v>
      </c>
      <c r="D228" s="8">
        <f t="shared" si="9"/>
        <v>90.2162537509396</v>
      </c>
      <c r="E228" s="9">
        <f t="shared" si="10"/>
        <v>6.0616998441612294E-2</v>
      </c>
      <c r="F228" s="9">
        <f t="shared" si="11"/>
        <v>2.2221532112491455E-3</v>
      </c>
    </row>
    <row r="229" spans="1:6" x14ac:dyDescent="0.25">
      <c r="A229" s="7" t="s">
        <v>42</v>
      </c>
      <c r="B229" s="8">
        <f t="shared" si="12"/>
        <v>52.793228125712538</v>
      </c>
      <c r="C229" s="8">
        <f>C31+C163</f>
        <v>50.166666666666664</v>
      </c>
      <c r="D229" s="8">
        <f>D31+D163</f>
        <v>2.6265614590458752</v>
      </c>
      <c r="E229" s="9">
        <f t="shared" si="10"/>
        <v>4.9751863113796382E-2</v>
      </c>
      <c r="F229" s="9">
        <f t="shared" si="11"/>
        <v>6.4695902767978146E-5</v>
      </c>
    </row>
    <row r="230" spans="1:6" x14ac:dyDescent="0.25">
      <c r="A230" s="7" t="s">
        <v>43</v>
      </c>
      <c r="B230" s="8">
        <f t="shared" si="12"/>
        <v>980.03640649050487</v>
      </c>
      <c r="C230" s="8">
        <f t="shared" si="9"/>
        <v>926.75</v>
      </c>
      <c r="D230" s="8">
        <f t="shared" ref="D230:D266" si="13">D32+D98+D164</f>
        <v>53.286406490504881</v>
      </c>
      <c r="E230" s="9">
        <f t="shared" si="10"/>
        <v>5.437186428749384E-2</v>
      </c>
      <c r="F230" s="9">
        <f t="shared" si="11"/>
        <v>1.3125191345863159E-3</v>
      </c>
    </row>
    <row r="231" spans="1:6" x14ac:dyDescent="0.25">
      <c r="A231" s="7" t="s">
        <v>44</v>
      </c>
      <c r="B231" s="8">
        <f t="shared" si="12"/>
        <v>136.59348414766814</v>
      </c>
      <c r="C231" s="8">
        <f>C33+C99+C165</f>
        <v>124.11111111111111</v>
      </c>
      <c r="D231" s="8">
        <f>D33+D99+D165</f>
        <v>12.48237303655702</v>
      </c>
      <c r="E231" s="9">
        <f t="shared" si="10"/>
        <v>9.1383370989077395E-2</v>
      </c>
      <c r="F231" s="9">
        <f t="shared" si="11"/>
        <v>3.0745840326922285E-4</v>
      </c>
    </row>
    <row r="232" spans="1:6" x14ac:dyDescent="0.25">
      <c r="A232" s="7" t="s">
        <v>45</v>
      </c>
      <c r="B232" s="8">
        <f t="shared" si="12"/>
        <v>40493.54473571237</v>
      </c>
      <c r="C232" s="8">
        <f t="shared" si="9"/>
        <v>37911.166666666664</v>
      </c>
      <c r="D232" s="8">
        <f t="shared" si="13"/>
        <v>2582.3780690457056</v>
      </c>
      <c r="E232" s="9">
        <f t="shared" si="10"/>
        <v>6.3772586122059979E-2</v>
      </c>
      <c r="F232" s="9">
        <f t="shared" si="11"/>
        <v>6.3607603732154711E-2</v>
      </c>
    </row>
    <row r="233" spans="1:6" x14ac:dyDescent="0.25">
      <c r="A233" s="7" t="s">
        <v>46</v>
      </c>
      <c r="B233" s="8">
        <f t="shared" si="12"/>
        <v>187.40940686429127</v>
      </c>
      <c r="C233" s="8">
        <f>C35+C101+C167</f>
        <v>177.16666666666666</v>
      </c>
      <c r="D233" s="8">
        <f t="shared" si="13"/>
        <v>10.242740197624613</v>
      </c>
      <c r="E233" s="9">
        <f t="shared" si="10"/>
        <v>5.4654354703986052E-2</v>
      </c>
      <c r="F233" s="9">
        <f t="shared" si="11"/>
        <v>2.5229309659630133E-4</v>
      </c>
    </row>
    <row r="234" spans="1:6" x14ac:dyDescent="0.25">
      <c r="A234" s="7" t="s">
        <v>76</v>
      </c>
      <c r="B234" s="8">
        <f t="shared" si="12"/>
        <v>1186.0918894380225</v>
      </c>
      <c r="C234" s="8">
        <f t="shared" si="9"/>
        <v>1125.5</v>
      </c>
      <c r="D234" s="8">
        <f t="shared" si="13"/>
        <v>60.591889438022555</v>
      </c>
      <c r="E234" s="9">
        <f t="shared" si="10"/>
        <v>5.1085324819758575E-2</v>
      </c>
      <c r="F234" s="9">
        <f t="shared" si="11"/>
        <v>1.4924634541140284E-3</v>
      </c>
    </row>
    <row r="235" spans="1:6" x14ac:dyDescent="0.25">
      <c r="A235" s="7" t="s">
        <v>77</v>
      </c>
      <c r="B235" s="8">
        <f t="shared" si="12"/>
        <v>5298.7995412458058</v>
      </c>
      <c r="C235" s="8">
        <f t="shared" si="9"/>
        <v>4996.583333333333</v>
      </c>
      <c r="D235" s="8">
        <f t="shared" si="13"/>
        <v>302.21620791247278</v>
      </c>
      <c r="E235" s="9">
        <f t="shared" si="10"/>
        <v>5.703484450770871E-2</v>
      </c>
      <c r="F235" s="9">
        <f t="shared" si="11"/>
        <v>7.4440102418600633E-3</v>
      </c>
    </row>
    <row r="236" spans="1:6" x14ac:dyDescent="0.25">
      <c r="A236" s="7" t="s">
        <v>47</v>
      </c>
      <c r="B236" s="8">
        <f t="shared" si="12"/>
        <v>858.7092283483222</v>
      </c>
      <c r="C236" s="8">
        <f t="shared" si="9"/>
        <v>800.66666666666663</v>
      </c>
      <c r="D236" s="8">
        <f t="shared" si="13"/>
        <v>58.042561681655613</v>
      </c>
      <c r="E236" s="9">
        <f t="shared" si="10"/>
        <v>6.7592800642537795E-2</v>
      </c>
      <c r="F236" s="9">
        <f t="shared" si="11"/>
        <v>1.4296699260655599E-3</v>
      </c>
    </row>
    <row r="237" spans="1:6" x14ac:dyDescent="0.25">
      <c r="A237" s="7" t="s">
        <v>48</v>
      </c>
      <c r="B237" s="8">
        <f t="shared" si="12"/>
        <v>28724.92071699414</v>
      </c>
      <c r="C237" s="8">
        <f t="shared" si="9"/>
        <v>26353.333333333332</v>
      </c>
      <c r="D237" s="8">
        <f t="shared" si="13"/>
        <v>2371.5873836608066</v>
      </c>
      <c r="E237" s="9">
        <f t="shared" si="10"/>
        <v>8.2562016690188325E-2</v>
      </c>
      <c r="F237" s="9">
        <f t="shared" si="11"/>
        <v>5.8415532692244303E-2</v>
      </c>
    </row>
    <row r="238" spans="1:6" x14ac:dyDescent="0.25">
      <c r="A238" s="7" t="s">
        <v>78</v>
      </c>
      <c r="B238" s="8">
        <f t="shared" si="12"/>
        <v>2181.7694582222284</v>
      </c>
      <c r="C238" s="8">
        <f t="shared" si="9"/>
        <v>2051.0833333333335</v>
      </c>
      <c r="D238" s="8">
        <f t="shared" si="13"/>
        <v>130.68612488889505</v>
      </c>
      <c r="E238" s="9">
        <f t="shared" si="10"/>
        <v>5.9899144887371393E-2</v>
      </c>
      <c r="F238" s="9">
        <f t="shared" si="11"/>
        <v>3.2189830547529295E-3</v>
      </c>
    </row>
    <row r="239" spans="1:6" x14ac:dyDescent="0.25">
      <c r="A239" s="7" t="s">
        <v>49</v>
      </c>
      <c r="B239" s="8">
        <f t="shared" si="12"/>
        <v>645.05512207468792</v>
      </c>
      <c r="C239" s="8">
        <f t="shared" si="9"/>
        <v>605</v>
      </c>
      <c r="D239" s="8">
        <f t="shared" si="13"/>
        <v>40.055122074687951</v>
      </c>
      <c r="E239" s="9">
        <f t="shared" si="10"/>
        <v>6.2095657725899207E-2</v>
      </c>
      <c r="F239" s="9">
        <f t="shared" si="11"/>
        <v>9.8661399076679489E-4</v>
      </c>
    </row>
    <row r="240" spans="1:6" x14ac:dyDescent="0.25">
      <c r="A240" s="7" t="s">
        <v>50</v>
      </c>
      <c r="B240" s="8">
        <f t="shared" si="12"/>
        <v>2236.2989178453918</v>
      </c>
      <c r="C240" s="8">
        <f t="shared" si="9"/>
        <v>2069.916666666667</v>
      </c>
      <c r="D240" s="8">
        <f t="shared" si="13"/>
        <v>166.38225117872483</v>
      </c>
      <c r="E240" s="9">
        <f t="shared" si="10"/>
        <v>7.4400720695706121E-2</v>
      </c>
      <c r="F240" s="9">
        <f t="shared" si="11"/>
        <v>4.0982288487878445E-3</v>
      </c>
    </row>
    <row r="241" spans="1:6" x14ac:dyDescent="0.25">
      <c r="A241" s="7" t="s">
        <v>51</v>
      </c>
      <c r="B241" s="8">
        <f t="shared" si="12"/>
        <v>20056.116261978463</v>
      </c>
      <c r="C241" s="8">
        <f t="shared" si="9"/>
        <v>18791.583333333332</v>
      </c>
      <c r="D241" s="8">
        <f t="shared" si="13"/>
        <v>1264.5329286451322</v>
      </c>
      <c r="E241" s="9">
        <f t="shared" si="10"/>
        <v>6.304974064407376E-2</v>
      </c>
      <c r="F241" s="9">
        <f t="shared" si="11"/>
        <v>3.1147224488800068E-2</v>
      </c>
    </row>
    <row r="242" spans="1:6" x14ac:dyDescent="0.25">
      <c r="A242" s="7" t="s">
        <v>52</v>
      </c>
      <c r="B242" s="8">
        <f t="shared" si="12"/>
        <v>43.810910229717031</v>
      </c>
      <c r="C242" s="8">
        <f>C44+C176</f>
        <v>39.166666666666664</v>
      </c>
      <c r="D242" s="8">
        <f>D44+D176</f>
        <v>4.6442435630503658</v>
      </c>
      <c r="E242" s="9">
        <f t="shared" si="10"/>
        <v>0.10600655267600823</v>
      </c>
      <c r="F242" s="9">
        <f t="shared" si="11"/>
        <v>1.1439425068509961E-4</v>
      </c>
    </row>
    <row r="243" spans="1:6" x14ac:dyDescent="0.25">
      <c r="A243" s="7" t="s">
        <v>53</v>
      </c>
      <c r="B243" s="8">
        <f t="shared" si="12"/>
        <v>1751.761412609394</v>
      </c>
      <c r="C243" s="8">
        <f t="shared" si="9"/>
        <v>1699.6666666666665</v>
      </c>
      <c r="D243" s="8">
        <f t="shared" si="13"/>
        <v>52.094745942727457</v>
      </c>
      <c r="E243" s="9">
        <f t="shared" si="10"/>
        <v>2.9738493819845026E-2</v>
      </c>
      <c r="F243" s="9">
        <f t="shared" si="11"/>
        <v>1.2831668593269929E-3</v>
      </c>
    </row>
    <row r="244" spans="1:6" x14ac:dyDescent="0.25">
      <c r="A244" s="7" t="s">
        <v>54</v>
      </c>
      <c r="B244" s="8">
        <f t="shared" si="12"/>
        <v>4144.5809866568943</v>
      </c>
      <c r="C244" s="8">
        <f t="shared" si="9"/>
        <v>3994.25</v>
      </c>
      <c r="D244" s="8">
        <f t="shared" si="13"/>
        <v>150.33098665689394</v>
      </c>
      <c r="E244" s="9">
        <f t="shared" si="10"/>
        <v>3.6271697221232024E-2</v>
      </c>
      <c r="F244" s="9">
        <f t="shared" si="11"/>
        <v>3.7028636288989119E-3</v>
      </c>
    </row>
    <row r="245" spans="1:6" x14ac:dyDescent="0.25">
      <c r="A245" s="7" t="s">
        <v>55</v>
      </c>
      <c r="B245" s="8">
        <f t="shared" si="12"/>
        <v>6515.6471812622831</v>
      </c>
      <c r="C245" s="8">
        <f t="shared" si="9"/>
        <v>5855.5833333333339</v>
      </c>
      <c r="D245" s="8">
        <f t="shared" si="13"/>
        <v>660.06384792894937</v>
      </c>
      <c r="E245" s="9">
        <f t="shared" si="10"/>
        <v>0.10130441835880293</v>
      </c>
      <c r="F245" s="9">
        <f t="shared" si="11"/>
        <v>1.6258300897242766E-2</v>
      </c>
    </row>
    <row r="246" spans="1:6" x14ac:dyDescent="0.25">
      <c r="A246" s="7" t="s">
        <v>56</v>
      </c>
      <c r="B246" s="8">
        <f t="shared" si="12"/>
        <v>4541.3128191880623</v>
      </c>
      <c r="C246" s="8">
        <f t="shared" si="9"/>
        <v>4335</v>
      </c>
      <c r="D246" s="8">
        <f t="shared" si="13"/>
        <v>206.31281918806255</v>
      </c>
      <c r="E246" s="9">
        <f t="shared" si="10"/>
        <v>4.5430215314907339E-2</v>
      </c>
      <c r="F246" s="9">
        <f t="shared" si="11"/>
        <v>5.0817748977505361E-3</v>
      </c>
    </row>
    <row r="247" spans="1:6" x14ac:dyDescent="0.25">
      <c r="A247" s="7" t="s">
        <v>57</v>
      </c>
      <c r="B247" s="8">
        <f t="shared" si="12"/>
        <v>3442.8659906998632</v>
      </c>
      <c r="C247" s="8">
        <f t="shared" si="9"/>
        <v>3284.1666666666665</v>
      </c>
      <c r="D247" s="8">
        <f t="shared" si="13"/>
        <v>158.69932403319683</v>
      </c>
      <c r="E247" s="9">
        <f t="shared" si="10"/>
        <v>4.6095120885299559E-2</v>
      </c>
      <c r="F247" s="9">
        <f t="shared" si="11"/>
        <v>3.9089875478204956E-3</v>
      </c>
    </row>
    <row r="248" spans="1:6" x14ac:dyDescent="0.25">
      <c r="A248" s="7" t="s">
        <v>58</v>
      </c>
      <c r="B248" s="8">
        <f t="shared" si="12"/>
        <v>367.18815363438364</v>
      </c>
      <c r="C248" s="8">
        <f t="shared" si="9"/>
        <v>296.25</v>
      </c>
      <c r="D248" s="8">
        <f t="shared" si="13"/>
        <v>70.938153634383639</v>
      </c>
      <c r="E248" s="9">
        <f t="shared" si="10"/>
        <v>0.19319292556757736</v>
      </c>
      <c r="F248" s="9">
        <f t="shared" si="11"/>
        <v>1.7473064923967656E-3</v>
      </c>
    </row>
    <row r="249" spans="1:6" x14ac:dyDescent="0.25">
      <c r="A249" s="7" t="s">
        <v>59</v>
      </c>
      <c r="B249" s="8">
        <f t="shared" si="12"/>
        <v>1295.678215405323</v>
      </c>
      <c r="C249" s="8">
        <f t="shared" si="9"/>
        <v>1167</v>
      </c>
      <c r="D249" s="8">
        <f t="shared" si="13"/>
        <v>128.67821540532293</v>
      </c>
      <c r="E249" s="9">
        <f t="shared" si="10"/>
        <v>9.931340503789278E-2</v>
      </c>
      <c r="F249" s="9">
        <f t="shared" si="11"/>
        <v>3.1695254202214031E-3</v>
      </c>
    </row>
    <row r="250" spans="1:6" x14ac:dyDescent="0.25">
      <c r="A250" s="7" t="s">
        <v>60</v>
      </c>
      <c r="B250" s="8">
        <f t="shared" si="12"/>
        <v>576.04524460504183</v>
      </c>
      <c r="C250" s="8">
        <f t="shared" si="9"/>
        <v>543.5</v>
      </c>
      <c r="D250" s="8">
        <f t="shared" si="13"/>
        <v>32.545244605041859</v>
      </c>
      <c r="E250" s="9">
        <f t="shared" si="10"/>
        <v>5.6497722895631396E-2</v>
      </c>
      <c r="F250" s="9">
        <f t="shared" si="11"/>
        <v>8.0163514669582994E-4</v>
      </c>
    </row>
    <row r="251" spans="1:6" x14ac:dyDescent="0.25">
      <c r="A251" s="7" t="s">
        <v>61</v>
      </c>
      <c r="B251" s="8">
        <f t="shared" si="12"/>
        <v>779.46597285811572</v>
      </c>
      <c r="C251" s="8">
        <f t="shared" si="9"/>
        <v>625.91666666666674</v>
      </c>
      <c r="D251" s="8">
        <f t="shared" si="13"/>
        <v>153.54930619144892</v>
      </c>
      <c r="E251" s="9">
        <f t="shared" si="10"/>
        <v>0.19699295612407589</v>
      </c>
      <c r="F251" s="9">
        <f t="shared" si="11"/>
        <v>3.7821353653232667E-3</v>
      </c>
    </row>
    <row r="252" spans="1:6" x14ac:dyDescent="0.25">
      <c r="A252" s="7" t="s">
        <v>62</v>
      </c>
      <c r="B252" s="8">
        <f t="shared" si="12"/>
        <v>2471.5242666847566</v>
      </c>
      <c r="C252" s="8">
        <f t="shared" si="9"/>
        <v>2365.75</v>
      </c>
      <c r="D252" s="8">
        <f t="shared" si="13"/>
        <v>105.7742666847567</v>
      </c>
      <c r="E252" s="9">
        <f t="shared" si="10"/>
        <v>4.2797179097351028E-2</v>
      </c>
      <c r="F252" s="9">
        <f t="shared" si="11"/>
        <v>2.6053689508095715E-3</v>
      </c>
    </row>
    <row r="253" spans="1:6" x14ac:dyDescent="0.25">
      <c r="A253" s="7" t="s">
        <v>63</v>
      </c>
      <c r="B253" s="8">
        <f t="shared" si="12"/>
        <v>26847.640063019309</v>
      </c>
      <c r="C253" s="8">
        <f t="shared" si="9"/>
        <v>26311.333333333332</v>
      </c>
      <c r="D253" s="8">
        <f t="shared" si="13"/>
        <v>536.30672968597639</v>
      </c>
      <c r="E253" s="9">
        <f t="shared" si="10"/>
        <v>1.9975935628871167E-2</v>
      </c>
      <c r="F253" s="9">
        <f t="shared" si="11"/>
        <v>1.320998902122787E-2</v>
      </c>
    </row>
    <row r="254" spans="1:6" x14ac:dyDescent="0.25">
      <c r="A254" s="7" t="s">
        <v>79</v>
      </c>
      <c r="B254" s="8">
        <f t="shared" si="12"/>
        <v>642.75648131841649</v>
      </c>
      <c r="C254" s="8">
        <f t="shared" si="9"/>
        <v>617.58333333333337</v>
      </c>
      <c r="D254" s="8">
        <f t="shared" si="13"/>
        <v>25.173147985083087</v>
      </c>
      <c r="E254" s="9">
        <f t="shared" si="10"/>
        <v>3.9164362735710022E-2</v>
      </c>
      <c r="F254" s="9">
        <f t="shared" si="11"/>
        <v>6.2005003872952038E-4</v>
      </c>
    </row>
    <row r="255" spans="1:6" x14ac:dyDescent="0.25">
      <c r="A255" s="7" t="s">
        <v>80</v>
      </c>
      <c r="B255" s="8">
        <f t="shared" si="12"/>
        <v>1925.0623201405003</v>
      </c>
      <c r="C255" s="8">
        <f t="shared" si="9"/>
        <v>1824.0833333333333</v>
      </c>
      <c r="D255" s="8">
        <f t="shared" si="13"/>
        <v>100.97898680716713</v>
      </c>
      <c r="E255" s="9">
        <f t="shared" si="10"/>
        <v>5.2454918342486286E-2</v>
      </c>
      <c r="F255" s="9">
        <f t="shared" si="11"/>
        <v>2.4872544632778492E-3</v>
      </c>
    </row>
    <row r="256" spans="1:6" x14ac:dyDescent="0.25">
      <c r="A256" s="7" t="s">
        <v>64</v>
      </c>
      <c r="B256" s="8">
        <f t="shared" si="12"/>
        <v>1685.5282082180195</v>
      </c>
      <c r="C256" s="8">
        <f t="shared" si="9"/>
        <v>1596.75</v>
      </c>
      <c r="D256" s="8">
        <f t="shared" si="13"/>
        <v>88.778208218019557</v>
      </c>
      <c r="E256" s="9">
        <f t="shared" si="10"/>
        <v>5.2670852843144045E-2</v>
      </c>
      <c r="F256" s="9">
        <f t="shared" si="11"/>
        <v>2.186732127286573E-3</v>
      </c>
    </row>
    <row r="257" spans="1:6" x14ac:dyDescent="0.25">
      <c r="A257" s="7" t="s">
        <v>65</v>
      </c>
      <c r="B257" s="8">
        <f t="shared" si="12"/>
        <v>1020.9755175611898</v>
      </c>
      <c r="C257" s="8">
        <f t="shared" si="9"/>
        <v>969.5</v>
      </c>
      <c r="D257" s="8">
        <f t="shared" si="13"/>
        <v>51.475517561189847</v>
      </c>
      <c r="E257" s="9">
        <f t="shared" si="10"/>
        <v>5.0417974452658491E-2</v>
      </c>
      <c r="F257" s="9">
        <f t="shared" si="11"/>
        <v>1.2679143933985227E-3</v>
      </c>
    </row>
    <row r="258" spans="1:6" x14ac:dyDescent="0.25">
      <c r="A258" s="7" t="s">
        <v>66</v>
      </c>
      <c r="B258" s="8">
        <f t="shared" si="12"/>
        <v>49.011229489766393</v>
      </c>
      <c r="C258" s="8">
        <f>C60+C192</f>
        <v>46.833333333333336</v>
      </c>
      <c r="D258" s="8">
        <f>D60+D192</f>
        <v>2.1778961564330563</v>
      </c>
      <c r="E258" s="9">
        <f t="shared" si="10"/>
        <v>4.443667663729603E-2</v>
      </c>
      <c r="F258" s="9">
        <f t="shared" si="11"/>
        <v>5.3644645355654465E-5</v>
      </c>
    </row>
    <row r="259" spans="1:6" x14ac:dyDescent="0.25">
      <c r="A259" s="7" t="s">
        <v>67</v>
      </c>
      <c r="B259" s="8">
        <f t="shared" si="12"/>
        <v>666.59788231036123</v>
      </c>
      <c r="C259" s="8">
        <f t="shared" si="9"/>
        <v>548.91666666666663</v>
      </c>
      <c r="D259" s="8">
        <f t="shared" si="13"/>
        <v>117.68121564369461</v>
      </c>
      <c r="E259" s="9">
        <f t="shared" si="10"/>
        <v>0.17654003825488218</v>
      </c>
      <c r="F259" s="9">
        <f t="shared" si="11"/>
        <v>2.8986538497628046E-3</v>
      </c>
    </row>
    <row r="260" spans="1:6" x14ac:dyDescent="0.25">
      <c r="A260" s="7" t="s">
        <v>68</v>
      </c>
      <c r="B260" s="8">
        <f t="shared" si="12"/>
        <v>318.01357577263872</v>
      </c>
      <c r="C260" s="8">
        <f>C62+C128+C194</f>
        <v>300.58333333333331</v>
      </c>
      <c r="D260" s="8">
        <f>D62+D128+D194</f>
        <v>17.430242439305403</v>
      </c>
      <c r="E260" s="9">
        <f t="shared" si="10"/>
        <v>5.4809743253750327E-2</v>
      </c>
      <c r="F260" s="9">
        <f t="shared" si="11"/>
        <v>4.2933138540958573E-4</v>
      </c>
    </row>
    <row r="261" spans="1:6" x14ac:dyDescent="0.25">
      <c r="A261" s="7" t="s">
        <v>69</v>
      </c>
      <c r="B261" s="8">
        <f t="shared" si="12"/>
        <v>2074.9182573783191</v>
      </c>
      <c r="C261" s="8">
        <f t="shared" si="9"/>
        <v>1824.25</v>
      </c>
      <c r="D261" s="8">
        <f t="shared" si="13"/>
        <v>250.66825737831937</v>
      </c>
      <c r="E261" s="9">
        <f t="shared" si="10"/>
        <v>0.12080873860305288</v>
      </c>
      <c r="F261" s="9">
        <f t="shared" si="11"/>
        <v>6.1743117224667314E-3</v>
      </c>
    </row>
    <row r="262" spans="1:6" x14ac:dyDescent="0.25">
      <c r="A262" s="7" t="s">
        <v>70</v>
      </c>
      <c r="B262" s="8">
        <f t="shared" si="12"/>
        <v>2220.1078220437239</v>
      </c>
      <c r="C262" s="8">
        <f t="shared" si="9"/>
        <v>2127.1666666666665</v>
      </c>
      <c r="D262" s="8">
        <f t="shared" si="13"/>
        <v>92.941155377057413</v>
      </c>
      <c r="E262" s="9">
        <f t="shared" si="10"/>
        <v>4.1863352065261532E-2</v>
      </c>
      <c r="F262" s="9">
        <f t="shared" si="11"/>
        <v>2.2892713706390505E-3</v>
      </c>
    </row>
    <row r="263" spans="1:6" x14ac:dyDescent="0.25">
      <c r="A263" s="7" t="s">
        <v>71</v>
      </c>
      <c r="B263" s="8">
        <f t="shared" si="12"/>
        <v>625.68744728996057</v>
      </c>
      <c r="C263" s="8">
        <f t="shared" si="9"/>
        <v>590.41666666666663</v>
      </c>
      <c r="D263" s="8">
        <f t="shared" si="13"/>
        <v>35.270780623293909</v>
      </c>
      <c r="E263" s="9">
        <f t="shared" si="10"/>
        <v>5.6371245381479536E-2</v>
      </c>
      <c r="F263" s="9">
        <f t="shared" si="11"/>
        <v>8.6876893205621933E-4</v>
      </c>
    </row>
    <row r="264" spans="1:6" x14ac:dyDescent="0.25">
      <c r="A264" s="7" t="s">
        <v>72</v>
      </c>
      <c r="B264" s="8">
        <f t="shared" si="12"/>
        <v>39233.945886038753</v>
      </c>
      <c r="C264" s="8">
        <f t="shared" si="9"/>
        <v>35867.333333333336</v>
      </c>
      <c r="D264" s="8">
        <f t="shared" si="13"/>
        <v>3366.6125527054169</v>
      </c>
      <c r="E264" s="9">
        <f t="shared" si="10"/>
        <v>8.580866585492776E-2</v>
      </c>
      <c r="F264" s="9">
        <f t="shared" si="11"/>
        <v>8.2924402022713214E-2</v>
      </c>
    </row>
    <row r="265" spans="1:6" x14ac:dyDescent="0.25">
      <c r="A265" s="7" t="s">
        <v>73</v>
      </c>
      <c r="B265" s="8">
        <f t="shared" si="12"/>
        <v>1577.0821457830787</v>
      </c>
      <c r="C265" s="8">
        <f t="shared" si="9"/>
        <v>1503.5</v>
      </c>
      <c r="D265" s="8">
        <f t="shared" si="13"/>
        <v>73.582145783078658</v>
      </c>
      <c r="E265" s="9">
        <f t="shared" si="10"/>
        <v>4.6657142102475867E-2</v>
      </c>
      <c r="F265" s="9">
        <f t="shared" si="11"/>
        <v>1.8124317375655607E-3</v>
      </c>
    </row>
    <row r="266" spans="1:6" x14ac:dyDescent="0.25">
      <c r="A266" s="7" t="s">
        <v>9</v>
      </c>
      <c r="B266" s="8">
        <f t="shared" si="12"/>
        <v>610852.40830748016</v>
      </c>
      <c r="C266" s="8">
        <f t="shared" si="9"/>
        <v>570253.83333333337</v>
      </c>
      <c r="D266" s="8">
        <f t="shared" si="13"/>
        <v>40598.574974146846</v>
      </c>
      <c r="E266" s="9">
        <f t="shared" si="10"/>
        <v>6.6462167328823971E-2</v>
      </c>
      <c r="F266" s="9">
        <f t="shared" si="11"/>
        <v>1</v>
      </c>
    </row>
  </sheetData>
  <mergeCells count="5">
    <mergeCell ref="A3:F3"/>
    <mergeCell ref="A135:F135"/>
    <mergeCell ref="A201:F201"/>
    <mergeCell ref="A69:F69"/>
    <mergeCell ref="A1:F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4"/>
  <sheetViews>
    <sheetView showGridLines="0" workbookViewId="0">
      <pane ySplit="2" topLeftCell="A3" activePane="bottomLeft" state="frozen"/>
      <selection sqref="A1:XFD1048576"/>
      <selection pane="bottomLeft" activeCell="B29" sqref="B29"/>
    </sheetView>
  </sheetViews>
  <sheetFormatPr defaultRowHeight="14.25" x14ac:dyDescent="0.25"/>
  <cols>
    <col min="1" max="1" width="43.5703125" style="3" customWidth="1"/>
    <col min="2" max="2" width="35" style="11" customWidth="1"/>
    <col min="3" max="3" width="35" style="12" customWidth="1"/>
    <col min="4" max="4" width="28.28515625" style="3" customWidth="1"/>
    <col min="5" max="16384" width="9.140625" style="3"/>
  </cols>
  <sheetData>
    <row r="1" spans="1:3" x14ac:dyDescent="0.25">
      <c r="A1" s="44" t="s">
        <v>103</v>
      </c>
      <c r="B1" s="44"/>
      <c r="C1" s="44"/>
    </row>
    <row r="2" spans="1:3" x14ac:dyDescent="0.25">
      <c r="A2" s="4" t="s">
        <v>0</v>
      </c>
      <c r="B2" s="5" t="s">
        <v>16</v>
      </c>
      <c r="C2" s="6" t="s">
        <v>18</v>
      </c>
    </row>
    <row r="3" spans="1:3" x14ac:dyDescent="0.25">
      <c r="A3" s="45" t="s">
        <v>8</v>
      </c>
      <c r="B3" s="45"/>
      <c r="C3" s="45"/>
    </row>
    <row r="4" spans="1:3" x14ac:dyDescent="0.25">
      <c r="A4" s="7" t="s">
        <v>82</v>
      </c>
      <c r="B4" s="8">
        <v>12553</v>
      </c>
      <c r="C4" s="9">
        <f>B4/$B$10</f>
        <v>0.7842194040107453</v>
      </c>
    </row>
    <row r="5" spans="1:3" x14ac:dyDescent="0.25">
      <c r="A5" s="7" t="s">
        <v>83</v>
      </c>
      <c r="B5" s="13">
        <v>3454</v>
      </c>
      <c r="C5" s="9">
        <f>B5/$B$10</f>
        <v>0.2157805959892547</v>
      </c>
    </row>
    <row r="6" spans="1:3" x14ac:dyDescent="0.25">
      <c r="A6" s="7" t="s">
        <v>84</v>
      </c>
      <c r="B6" s="13" t="s">
        <v>96</v>
      </c>
      <c r="C6" s="13" t="s">
        <v>96</v>
      </c>
    </row>
    <row r="7" spans="1:3" x14ac:dyDescent="0.25">
      <c r="A7" s="7" t="s">
        <v>85</v>
      </c>
      <c r="B7" s="13" t="s">
        <v>96</v>
      </c>
      <c r="C7" s="13" t="s">
        <v>96</v>
      </c>
    </row>
    <row r="8" spans="1:3" x14ac:dyDescent="0.25">
      <c r="A8" s="7" t="s">
        <v>86</v>
      </c>
      <c r="B8" s="13" t="s">
        <v>96</v>
      </c>
      <c r="C8" s="13" t="s">
        <v>96</v>
      </c>
    </row>
    <row r="9" spans="1:3" x14ac:dyDescent="0.25">
      <c r="A9" s="7" t="s">
        <v>87</v>
      </c>
      <c r="B9" s="13" t="s">
        <v>96</v>
      </c>
      <c r="C9" s="13" t="s">
        <v>96</v>
      </c>
    </row>
    <row r="10" spans="1:3" x14ac:dyDescent="0.25">
      <c r="A10" s="7" t="s">
        <v>9</v>
      </c>
      <c r="B10" s="13">
        <f>SUM(B4:B9)</f>
        <v>16007</v>
      </c>
      <c r="C10" s="9">
        <f>B10/B10</f>
        <v>1</v>
      </c>
    </row>
    <row r="11" spans="1:3" x14ac:dyDescent="0.25">
      <c r="A11" s="45" t="s">
        <v>15</v>
      </c>
      <c r="B11" s="45"/>
      <c r="C11" s="45"/>
    </row>
    <row r="12" spans="1:3" x14ac:dyDescent="0.25">
      <c r="A12" s="7" t="s">
        <v>82</v>
      </c>
      <c r="B12" s="13" t="s">
        <v>96</v>
      </c>
      <c r="C12" s="13" t="s">
        <v>96</v>
      </c>
    </row>
    <row r="13" spans="1:3" x14ac:dyDescent="0.25">
      <c r="A13" s="7" t="s">
        <v>83</v>
      </c>
      <c r="B13" s="13" t="s">
        <v>96</v>
      </c>
      <c r="C13" s="34" t="s">
        <v>96</v>
      </c>
    </row>
    <row r="14" spans="1:3" x14ac:dyDescent="0.25">
      <c r="A14" s="7" t="s">
        <v>84</v>
      </c>
      <c r="B14" s="8">
        <v>9109</v>
      </c>
      <c r="C14" s="9">
        <f>B14/$B$18</f>
        <v>0.5049334811529933</v>
      </c>
    </row>
    <row r="15" spans="1:3" x14ac:dyDescent="0.25">
      <c r="A15" s="7" t="s">
        <v>85</v>
      </c>
      <c r="B15" s="8">
        <v>6289</v>
      </c>
      <c r="C15" s="9">
        <f>B15/$B$18</f>
        <v>0.34861419068736144</v>
      </c>
    </row>
    <row r="16" spans="1:3" x14ac:dyDescent="0.25">
      <c r="A16" s="7" t="s">
        <v>86</v>
      </c>
      <c r="B16" s="8">
        <v>2642</v>
      </c>
      <c r="C16" s="9">
        <f>B16/$B$18</f>
        <v>0.14645232815964523</v>
      </c>
    </row>
    <row r="17" spans="1:3" x14ac:dyDescent="0.25">
      <c r="A17" s="7" t="s">
        <v>87</v>
      </c>
      <c r="B17" s="13" t="s">
        <v>96</v>
      </c>
      <c r="C17" s="13" t="s">
        <v>96</v>
      </c>
    </row>
    <row r="18" spans="1:3" x14ac:dyDescent="0.25">
      <c r="A18" s="7" t="s">
        <v>9</v>
      </c>
      <c r="B18" s="8">
        <f>SUM(B12:B17)</f>
        <v>18040</v>
      </c>
      <c r="C18" s="9">
        <f>B18/$B$18</f>
        <v>1</v>
      </c>
    </row>
    <row r="19" spans="1:3" x14ac:dyDescent="0.25">
      <c r="A19" s="45" t="s">
        <v>1</v>
      </c>
      <c r="B19" s="45"/>
      <c r="C19" s="45"/>
    </row>
    <row r="20" spans="1:3" x14ac:dyDescent="0.25">
      <c r="A20" s="7" t="s">
        <v>82</v>
      </c>
      <c r="B20" s="13">
        <v>356.44467425025852</v>
      </c>
      <c r="C20" s="9">
        <f t="shared" ref="C20:C26" si="0">B20/$B$26</f>
        <v>5.4405952104161819E-2</v>
      </c>
    </row>
    <row r="21" spans="1:3" x14ac:dyDescent="0.25">
      <c r="A21" s="7" t="s">
        <v>83</v>
      </c>
      <c r="B21" s="13" t="s">
        <v>96</v>
      </c>
      <c r="C21" s="13" t="s">
        <v>96</v>
      </c>
    </row>
    <row r="22" spans="1:3" x14ac:dyDescent="0.25">
      <c r="A22" s="7" t="s">
        <v>84</v>
      </c>
      <c r="B22" s="13">
        <v>616.4157187176836</v>
      </c>
      <c r="C22" s="9">
        <f t="shared" si="0"/>
        <v>9.4086646516314043E-2</v>
      </c>
    </row>
    <row r="23" spans="1:3" x14ac:dyDescent="0.25">
      <c r="A23" s="7" t="s">
        <v>85</v>
      </c>
      <c r="B23" s="13" t="s">
        <v>96</v>
      </c>
      <c r="C23" s="13" t="s">
        <v>96</v>
      </c>
    </row>
    <row r="24" spans="1:3" x14ac:dyDescent="0.25">
      <c r="A24" s="7" t="s">
        <v>86</v>
      </c>
      <c r="B24" s="8">
        <v>1747.1882109617375</v>
      </c>
      <c r="C24" s="9">
        <f t="shared" si="0"/>
        <v>0.26668216693792141</v>
      </c>
    </row>
    <row r="25" spans="1:3" x14ac:dyDescent="0.25">
      <c r="A25" s="7" t="s">
        <v>87</v>
      </c>
      <c r="B25" s="8">
        <v>3831.5263702171665</v>
      </c>
      <c r="C25" s="9">
        <f t="shared" si="0"/>
        <v>0.58482523444160273</v>
      </c>
    </row>
    <row r="26" spans="1:3" x14ac:dyDescent="0.25">
      <c r="A26" s="7" t="s">
        <v>9</v>
      </c>
      <c r="B26" s="8">
        <f>SUM(B20:B25)</f>
        <v>6551.5749741468462</v>
      </c>
      <c r="C26" s="9">
        <f t="shared" si="0"/>
        <v>1</v>
      </c>
    </row>
    <row r="27" spans="1:3" x14ac:dyDescent="0.25">
      <c r="A27" s="45" t="s">
        <v>12</v>
      </c>
      <c r="B27" s="45"/>
      <c r="C27" s="45"/>
    </row>
    <row r="28" spans="1:3" x14ac:dyDescent="0.25">
      <c r="A28" s="7" t="s">
        <v>82</v>
      </c>
      <c r="B28" s="8">
        <f>B4+B20</f>
        <v>12909.444674250259</v>
      </c>
      <c r="C28" s="9">
        <f>B28/$B$34</f>
        <v>0.31797777834495389</v>
      </c>
    </row>
    <row r="29" spans="1:3" x14ac:dyDescent="0.25">
      <c r="A29" s="7" t="s">
        <v>83</v>
      </c>
      <c r="B29" s="8">
        <f>B5</f>
        <v>3454</v>
      </c>
      <c r="C29" s="9">
        <f>B29/$B$34</f>
        <v>8.5076877752470512E-2</v>
      </c>
    </row>
    <row r="30" spans="1:3" x14ac:dyDescent="0.25">
      <c r="A30" s="7" t="s">
        <v>84</v>
      </c>
      <c r="B30" s="8">
        <f>B14+B22</f>
        <v>9725.4157187176843</v>
      </c>
      <c r="C30" s="9">
        <f>B30/$B$34</f>
        <v>0.23955066710865652</v>
      </c>
    </row>
    <row r="31" spans="1:3" x14ac:dyDescent="0.25">
      <c r="A31" s="7" t="s">
        <v>85</v>
      </c>
      <c r="B31" s="8">
        <f>B15</f>
        <v>6289</v>
      </c>
      <c r="C31" s="9">
        <f t="shared" ref="C31:C34" si="1">B31/$B$34</f>
        <v>0.15490691493494124</v>
      </c>
    </row>
    <row r="32" spans="1:3" x14ac:dyDescent="0.25">
      <c r="A32" s="7" t="s">
        <v>86</v>
      </c>
      <c r="B32" s="8">
        <f>B16+B24</f>
        <v>4389.1882109617372</v>
      </c>
      <c r="C32" s="9">
        <f t="shared" si="1"/>
        <v>0.10811187864984843</v>
      </c>
    </row>
    <row r="33" spans="1:3" x14ac:dyDescent="0.25">
      <c r="A33" s="7" t="s">
        <v>87</v>
      </c>
      <c r="B33" s="8">
        <f>B25</f>
        <v>3831.5263702171665</v>
      </c>
      <c r="C33" s="9">
        <f t="shared" si="1"/>
        <v>9.4375883209129402E-2</v>
      </c>
    </row>
    <row r="34" spans="1:3" x14ac:dyDescent="0.25">
      <c r="A34" s="7" t="s">
        <v>9</v>
      </c>
      <c r="B34" s="8">
        <f>SUM(B28:B33)</f>
        <v>40598.574974146846</v>
      </c>
      <c r="C34" s="9">
        <f t="shared" si="1"/>
        <v>1</v>
      </c>
    </row>
  </sheetData>
  <mergeCells count="5">
    <mergeCell ref="A3:C3"/>
    <mergeCell ref="A19:C19"/>
    <mergeCell ref="A27:C27"/>
    <mergeCell ref="A11:C1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0"/>
  <sheetViews>
    <sheetView showGridLines="0" workbookViewId="0">
      <pane ySplit="2" topLeftCell="A3" activePane="bottomLeft" state="frozen"/>
      <selection sqref="A1:XFD1048576"/>
      <selection pane="bottomLeft" activeCell="B6" sqref="B6"/>
    </sheetView>
  </sheetViews>
  <sheetFormatPr defaultRowHeight="14.25" x14ac:dyDescent="0.25"/>
  <cols>
    <col min="1" max="1" width="43.5703125" style="3" customWidth="1"/>
    <col min="2" max="2" width="34.5703125" style="11" customWidth="1"/>
    <col min="3" max="3" width="34.5703125" style="12" customWidth="1"/>
    <col min="4" max="4" width="28.28515625" style="3" customWidth="1"/>
    <col min="5" max="16384" width="9.140625" style="3"/>
  </cols>
  <sheetData>
    <row r="1" spans="1:3" x14ac:dyDescent="0.25">
      <c r="A1" s="44" t="s">
        <v>102</v>
      </c>
      <c r="B1" s="44"/>
      <c r="C1" s="44"/>
    </row>
    <row r="2" spans="1:3" x14ac:dyDescent="0.25">
      <c r="A2" s="4" t="s">
        <v>2</v>
      </c>
      <c r="B2" s="5" t="s">
        <v>16</v>
      </c>
      <c r="C2" s="6" t="s">
        <v>18</v>
      </c>
    </row>
    <row r="3" spans="1:3" x14ac:dyDescent="0.25">
      <c r="A3" s="45" t="s">
        <v>8</v>
      </c>
      <c r="B3" s="45"/>
      <c r="C3" s="45"/>
    </row>
    <row r="4" spans="1:3" x14ac:dyDescent="0.25">
      <c r="A4" s="7" t="s">
        <v>3</v>
      </c>
      <c r="B4" s="8">
        <v>5782</v>
      </c>
      <c r="C4" s="9">
        <f>B4/$B$7</f>
        <v>0.36121696757668514</v>
      </c>
    </row>
    <row r="5" spans="1:3" x14ac:dyDescent="0.25">
      <c r="A5" s="7" t="s">
        <v>4</v>
      </c>
      <c r="B5" s="8">
        <v>9007</v>
      </c>
      <c r="C5" s="9">
        <f>B5/$B$7</f>
        <v>0.56269132254638587</v>
      </c>
    </row>
    <row r="6" spans="1:3" x14ac:dyDescent="0.25">
      <c r="A6" s="7" t="s">
        <v>5</v>
      </c>
      <c r="B6" s="8">
        <v>1218</v>
      </c>
      <c r="C6" s="9">
        <f>B6/$B$7</f>
        <v>7.6091709876928829E-2</v>
      </c>
    </row>
    <row r="7" spans="1:3" x14ac:dyDescent="0.25">
      <c r="A7" s="7" t="s">
        <v>9</v>
      </c>
      <c r="B7" s="8">
        <f>'State of Colorado'!D3</f>
        <v>16007.000000000004</v>
      </c>
      <c r="C7" s="9">
        <f>B7/$B$7</f>
        <v>1</v>
      </c>
    </row>
    <row r="8" spans="1:3" x14ac:dyDescent="0.25">
      <c r="A8" s="45" t="s">
        <v>15</v>
      </c>
      <c r="B8" s="45"/>
      <c r="C8" s="45"/>
    </row>
    <row r="9" spans="1:3" x14ac:dyDescent="0.25">
      <c r="A9" s="7" t="s">
        <v>3</v>
      </c>
      <c r="B9" s="8">
        <v>7809</v>
      </c>
      <c r="C9" s="9">
        <f>B9/$B$12</f>
        <v>0.43287139689578724</v>
      </c>
    </row>
    <row r="10" spans="1:3" x14ac:dyDescent="0.25">
      <c r="A10" s="7" t="s">
        <v>4</v>
      </c>
      <c r="B10" s="8">
        <v>8454</v>
      </c>
      <c r="C10" s="9">
        <f>B10/$B$12</f>
        <v>0.46862527716186264</v>
      </c>
    </row>
    <row r="11" spans="1:3" x14ac:dyDescent="0.25">
      <c r="A11" s="7" t="s">
        <v>5</v>
      </c>
      <c r="B11" s="8">
        <v>1777</v>
      </c>
      <c r="C11" s="9">
        <f>B11/$B$12</f>
        <v>9.8503325942350353E-2</v>
      </c>
    </row>
    <row r="12" spans="1:3" x14ac:dyDescent="0.25">
      <c r="A12" s="7" t="s">
        <v>9</v>
      </c>
      <c r="B12" s="8">
        <f>'State of Colorado'!D4</f>
        <v>18039.999999999996</v>
      </c>
      <c r="C12" s="9">
        <f>B12/$B$12</f>
        <v>1</v>
      </c>
    </row>
    <row r="13" spans="1:3" x14ac:dyDescent="0.25">
      <c r="A13" s="45" t="s">
        <v>1</v>
      </c>
      <c r="B13" s="45"/>
      <c r="C13" s="45"/>
    </row>
    <row r="14" spans="1:3" x14ac:dyDescent="0.25">
      <c r="A14" s="7" t="s">
        <v>3</v>
      </c>
      <c r="B14" s="8">
        <v>3314.6308169596691</v>
      </c>
      <c r="C14" s="9">
        <f>B14/$B$17</f>
        <v>0.50592885375494068</v>
      </c>
    </row>
    <row r="15" spans="1:3" x14ac:dyDescent="0.25">
      <c r="A15" s="7" t="s">
        <v>4</v>
      </c>
      <c r="B15" s="8">
        <v>2331.6153050672183</v>
      </c>
      <c r="C15" s="9">
        <f>B15/$B$17</f>
        <v>0.35588622800899011</v>
      </c>
    </row>
    <row r="16" spans="1:3" x14ac:dyDescent="0.25">
      <c r="A16" s="7" t="s">
        <v>5</v>
      </c>
      <c r="B16" s="8">
        <v>905.3288521199587</v>
      </c>
      <c r="C16" s="9">
        <f>B16/$B$17</f>
        <v>0.13818491823606913</v>
      </c>
    </row>
    <row r="17" spans="1:3" x14ac:dyDescent="0.25">
      <c r="A17" s="7" t="s">
        <v>9</v>
      </c>
      <c r="B17" s="8">
        <f>'State of Colorado'!D5</f>
        <v>6551.5749741468471</v>
      </c>
      <c r="C17" s="9">
        <f>B17/$B$17</f>
        <v>1</v>
      </c>
    </row>
    <row r="18" spans="1:3" x14ac:dyDescent="0.25">
      <c r="A18" s="45" t="s">
        <v>12</v>
      </c>
      <c r="B18" s="45"/>
      <c r="C18" s="45"/>
    </row>
    <row r="19" spans="1:3" x14ac:dyDescent="0.25">
      <c r="A19" s="7" t="s">
        <v>3</v>
      </c>
      <c r="B19" s="8">
        <f>B4+B9+B14</f>
        <v>16905.63081695967</v>
      </c>
      <c r="C19" s="9">
        <f>B19/$B$22</f>
        <v>0.41640946333030576</v>
      </c>
    </row>
    <row r="20" spans="1:3" x14ac:dyDescent="0.25">
      <c r="A20" s="7" t="s">
        <v>4</v>
      </c>
      <c r="B20" s="8">
        <f>B5+B10+B15</f>
        <v>19792.615305067218</v>
      </c>
      <c r="C20" s="9">
        <f>B20/$B$22</f>
        <v>0.48751995156655492</v>
      </c>
    </row>
    <row r="21" spans="1:3" x14ac:dyDescent="0.25">
      <c r="A21" s="7" t="s">
        <v>5</v>
      </c>
      <c r="B21" s="8">
        <f>B6+B11+B16</f>
        <v>3900.3288521199588</v>
      </c>
      <c r="C21" s="9">
        <f>B21/$B$22</f>
        <v>9.6070585103139372E-2</v>
      </c>
    </row>
    <row r="22" spans="1:3" x14ac:dyDescent="0.25">
      <c r="A22" s="7" t="s">
        <v>9</v>
      </c>
      <c r="B22" s="8">
        <f>B7+B12+B17</f>
        <v>40598.574974146846</v>
      </c>
      <c r="C22" s="9">
        <f>B22/$B$22</f>
        <v>1</v>
      </c>
    </row>
    <row r="23" spans="1:3" x14ac:dyDescent="0.25">
      <c r="A23" s="10"/>
    </row>
    <row r="25" spans="1:3" x14ac:dyDescent="0.25">
      <c r="A25" s="10"/>
    </row>
    <row r="26" spans="1:3" x14ac:dyDescent="0.25">
      <c r="A26" s="10"/>
    </row>
    <row r="27" spans="1:3" x14ac:dyDescent="0.25">
      <c r="A27" s="10"/>
    </row>
    <row r="28" spans="1:3" x14ac:dyDescent="0.25">
      <c r="A28" s="10"/>
    </row>
    <row r="29" spans="1:3" x14ac:dyDescent="0.25">
      <c r="A29" s="10"/>
    </row>
    <row r="30" spans="1:3" x14ac:dyDescent="0.25">
      <c r="A30" s="10"/>
    </row>
  </sheetData>
  <mergeCells count="5">
    <mergeCell ref="A3:C3"/>
    <mergeCell ref="A13:C13"/>
    <mergeCell ref="A18:C18"/>
    <mergeCell ref="A8:C8"/>
    <mergeCell ref="A1:C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vt:lpstr>
      <vt:lpstr>State of Colorado</vt:lpstr>
      <vt:lpstr>RAE</vt:lpstr>
      <vt:lpstr>County</vt:lpstr>
      <vt:lpstr>FPL</vt:lpstr>
      <vt:lpstr>Race | Ethnicity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2020-02-07T16:36:33Z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43a247f44e7e486189a4209d00f4fd5f</vt:lpwstr>
  </property>
</Properties>
</file>