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filterPrivacy="1"/>
  <xr:revisionPtr revIDLastSave="0" documentId="13_ncr:1_{267129D2-3DC6-4875-9D99-C01791B67D62}" xr6:coauthVersionLast="45" xr6:coauthVersionMax="45" xr10:uidLastSave="{00000000-0000-0000-0000-000000000000}"/>
  <bookViews>
    <workbookView xWindow="28680" yWindow="-120" windowWidth="29040" windowHeight="15840" activeTab="1" xr2:uid="{00000000-000D-0000-FFFF-FFFF00000000}"/>
  </bookViews>
  <sheets>
    <sheet name="Intro" sheetId="12" r:id="rId1"/>
    <sheet name="State of Colorado" sheetId="10" r:id="rId2"/>
    <sheet name="RAE" sheetId="4" r:id="rId3"/>
    <sheet name="County" sheetId="5" r:id="rId4"/>
    <sheet name="FPL" sheetId="6" r:id="rId5"/>
    <sheet name="Race | Ethnicity" sheetId="8" r:id="rId6"/>
    <sheet name="ESRI_MAPINFO_SHEET" sheetId="11" state="very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6" l="1"/>
  <c r="B31" i="6"/>
  <c r="B29" i="6"/>
  <c r="C231" i="5"/>
  <c r="C258" i="5"/>
  <c r="C260" i="5"/>
  <c r="C202" i="5"/>
  <c r="B28" i="6" l="1"/>
  <c r="D231" i="5"/>
  <c r="B32" i="6"/>
  <c r="B30" i="6"/>
  <c r="C211" i="5"/>
  <c r="B79" i="5"/>
  <c r="E79" i="5" s="1"/>
  <c r="D211" i="5"/>
  <c r="B99" i="5"/>
  <c r="E99" i="5" s="1"/>
  <c r="B128" i="5"/>
  <c r="E128" i="5" s="1"/>
  <c r="D260" i="5"/>
  <c r="C31" i="4"/>
  <c r="C229" i="5" l="1"/>
  <c r="D242" i="5"/>
  <c r="D258" i="5"/>
  <c r="C242" i="5" l="1"/>
  <c r="D229" i="5"/>
  <c r="C203" i="5" l="1"/>
  <c r="D203" i="5"/>
  <c r="C204" i="5"/>
  <c r="D204" i="5"/>
  <c r="C205" i="5"/>
  <c r="D205" i="5"/>
  <c r="C206" i="5"/>
  <c r="D206" i="5"/>
  <c r="C207" i="5"/>
  <c r="D207" i="5"/>
  <c r="C208" i="5"/>
  <c r="D208" i="5"/>
  <c r="C209" i="5"/>
  <c r="D209" i="5"/>
  <c r="C210" i="5"/>
  <c r="D210" i="5"/>
  <c r="C212" i="5"/>
  <c r="D212" i="5"/>
  <c r="C213" i="5"/>
  <c r="D213" i="5"/>
  <c r="C214" i="5"/>
  <c r="D214" i="5"/>
  <c r="C215" i="5"/>
  <c r="D215" i="5"/>
  <c r="C216" i="5"/>
  <c r="D216" i="5"/>
  <c r="C217" i="5"/>
  <c r="D217" i="5"/>
  <c r="C218" i="5"/>
  <c r="D218" i="5"/>
  <c r="C219" i="5"/>
  <c r="D219" i="5"/>
  <c r="C220" i="5"/>
  <c r="D220" i="5"/>
  <c r="C221" i="5"/>
  <c r="D221" i="5"/>
  <c r="C222" i="5"/>
  <c r="D222" i="5"/>
  <c r="C223" i="5"/>
  <c r="D223" i="5"/>
  <c r="C224" i="5"/>
  <c r="D224" i="5"/>
  <c r="C225" i="5"/>
  <c r="D225" i="5"/>
  <c r="C226" i="5"/>
  <c r="D226" i="5"/>
  <c r="C227" i="5"/>
  <c r="D227" i="5"/>
  <c r="C228" i="5"/>
  <c r="D228" i="5"/>
  <c r="C230" i="5"/>
  <c r="D230" i="5"/>
  <c r="C232" i="5"/>
  <c r="D232" i="5"/>
  <c r="C233" i="5"/>
  <c r="D233" i="5"/>
  <c r="C234" i="5"/>
  <c r="D234" i="5"/>
  <c r="C235" i="5"/>
  <c r="D235" i="5"/>
  <c r="C236" i="5"/>
  <c r="D236" i="5"/>
  <c r="C237" i="5"/>
  <c r="D237" i="5"/>
  <c r="C238" i="5"/>
  <c r="D238" i="5"/>
  <c r="C239" i="5"/>
  <c r="D239" i="5"/>
  <c r="C240" i="5"/>
  <c r="D240" i="5"/>
  <c r="C241" i="5"/>
  <c r="D241" i="5"/>
  <c r="C243" i="5"/>
  <c r="D243" i="5"/>
  <c r="C244" i="5"/>
  <c r="D244" i="5"/>
  <c r="C245" i="5"/>
  <c r="D245" i="5"/>
  <c r="C246" i="5"/>
  <c r="D246" i="5"/>
  <c r="C247" i="5"/>
  <c r="D247" i="5"/>
  <c r="C248" i="5"/>
  <c r="D248" i="5"/>
  <c r="C249" i="5"/>
  <c r="D249" i="5"/>
  <c r="C250" i="5"/>
  <c r="D250" i="5"/>
  <c r="C251" i="5"/>
  <c r="D251" i="5"/>
  <c r="C252" i="5"/>
  <c r="D252" i="5"/>
  <c r="C253" i="5"/>
  <c r="D253" i="5"/>
  <c r="C254" i="5"/>
  <c r="D254" i="5"/>
  <c r="C255" i="5"/>
  <c r="D255" i="5"/>
  <c r="C256" i="5"/>
  <c r="D256" i="5"/>
  <c r="C257" i="5"/>
  <c r="D257" i="5"/>
  <c r="C259" i="5"/>
  <c r="D259" i="5"/>
  <c r="C261" i="5"/>
  <c r="D261" i="5"/>
  <c r="C262" i="5"/>
  <c r="D262" i="5"/>
  <c r="C263" i="5"/>
  <c r="D263" i="5"/>
  <c r="C264" i="5"/>
  <c r="D264" i="5"/>
  <c r="C265" i="5"/>
  <c r="D265" i="5"/>
  <c r="D134" i="5" l="1"/>
  <c r="D68" i="5"/>
  <c r="D200" i="5"/>
  <c r="C200" i="5"/>
  <c r="F134" i="5" l="1"/>
  <c r="F128" i="5"/>
  <c r="F99" i="5"/>
  <c r="F79" i="5"/>
  <c r="D266" i="5"/>
  <c r="F229" i="5" s="1"/>
  <c r="C6" i="10"/>
  <c r="D11" i="4" l="1"/>
  <c r="B10" i="6" l="1"/>
  <c r="C5" i="6" l="1"/>
  <c r="C4" i="6"/>
  <c r="C29" i="4"/>
  <c r="B198" i="5"/>
  <c r="E198" i="5" s="1"/>
  <c r="B188" i="5"/>
  <c r="E188" i="5" s="1"/>
  <c r="B150" i="5"/>
  <c r="E150" i="5" s="1"/>
  <c r="B144" i="5"/>
  <c r="E144" i="5" s="1"/>
  <c r="B5" i="5"/>
  <c r="B7" i="5"/>
  <c r="E7" i="5" s="1"/>
  <c r="B15" i="5"/>
  <c r="E15" i="5" s="1"/>
  <c r="B19" i="5"/>
  <c r="E19" i="5" s="1"/>
  <c r="B23" i="5"/>
  <c r="E23" i="5" s="1"/>
  <c r="B25" i="5"/>
  <c r="B31" i="5"/>
  <c r="B35" i="5"/>
  <c r="E35" i="5" s="1"/>
  <c r="B39" i="5"/>
  <c r="E39" i="5" s="1"/>
  <c r="B41" i="5"/>
  <c r="B42" i="5"/>
  <c r="B47" i="5"/>
  <c r="E47" i="5" s="1"/>
  <c r="B51" i="5"/>
  <c r="E51" i="5" s="1"/>
  <c r="B53" i="5"/>
  <c r="B55" i="5"/>
  <c r="B62" i="5"/>
  <c r="B63" i="5"/>
  <c r="E63" i="5" s="1"/>
  <c r="B67" i="5"/>
  <c r="E67" i="5" s="1"/>
  <c r="B166" i="5"/>
  <c r="E166" i="5" s="1"/>
  <c r="B11" i="5"/>
  <c r="E11" i="5" s="1"/>
  <c r="B27" i="5"/>
  <c r="E27" i="5" s="1"/>
  <c r="B43" i="5"/>
  <c r="E43" i="5" s="1"/>
  <c r="B5" i="4"/>
  <c r="E5" i="4" s="1"/>
  <c r="B7" i="4"/>
  <c r="E7" i="4" s="1"/>
  <c r="B4" i="4"/>
  <c r="E4" i="4" s="1"/>
  <c r="B138" i="5"/>
  <c r="E138" i="5" s="1"/>
  <c r="B140" i="5"/>
  <c r="E140" i="5" s="1"/>
  <c r="B146" i="5"/>
  <c r="E146" i="5" s="1"/>
  <c r="B148" i="5"/>
  <c r="E148" i="5" s="1"/>
  <c r="B152" i="5"/>
  <c r="E152" i="5" s="1"/>
  <c r="B154" i="5"/>
  <c r="E154" i="5" s="1"/>
  <c r="B156" i="5"/>
  <c r="E156" i="5" s="1"/>
  <c r="B162" i="5"/>
  <c r="E162" i="5" s="1"/>
  <c r="B163" i="5"/>
  <c r="E163" i="5" s="1"/>
  <c r="B168" i="5"/>
  <c r="E168" i="5" s="1"/>
  <c r="B180" i="5"/>
  <c r="E180" i="5" s="1"/>
  <c r="B182" i="5"/>
  <c r="E182" i="5" s="1"/>
  <c r="B186" i="5"/>
  <c r="E186" i="5" s="1"/>
  <c r="B191" i="5"/>
  <c r="E191" i="5" s="1"/>
  <c r="B196" i="5"/>
  <c r="E196" i="5" s="1"/>
  <c r="B136" i="5"/>
  <c r="E136" i="5" s="1"/>
  <c r="C134" i="5"/>
  <c r="B25" i="4"/>
  <c r="E25" i="4" s="1"/>
  <c r="C34" i="4"/>
  <c r="C33" i="4"/>
  <c r="B20" i="8" l="1"/>
  <c r="B131" i="5"/>
  <c r="E131" i="5" s="1"/>
  <c r="B127" i="5"/>
  <c r="E127" i="5" s="1"/>
  <c r="B123" i="5"/>
  <c r="E123" i="5" s="1"/>
  <c r="B119" i="5"/>
  <c r="E119" i="5" s="1"/>
  <c r="B111" i="5"/>
  <c r="E111" i="5" s="1"/>
  <c r="B107" i="5"/>
  <c r="E107" i="5" s="1"/>
  <c r="B103" i="5"/>
  <c r="E103" i="5" s="1"/>
  <c r="B115" i="5"/>
  <c r="E115" i="5" s="1"/>
  <c r="B133" i="5"/>
  <c r="E133" i="5" s="1"/>
  <c r="B125" i="5"/>
  <c r="E125" i="5" s="1"/>
  <c r="B121" i="5"/>
  <c r="E121" i="5" s="1"/>
  <c r="B117" i="5"/>
  <c r="E117" i="5" s="1"/>
  <c r="B109" i="5"/>
  <c r="E109" i="5" s="1"/>
  <c r="B105" i="5"/>
  <c r="E105" i="5" s="1"/>
  <c r="B101" i="5"/>
  <c r="E101" i="5" s="1"/>
  <c r="D34" i="4"/>
  <c r="B34" i="4" s="1"/>
  <c r="E34" i="4" s="1"/>
  <c r="D202" i="5"/>
  <c r="B242" i="5"/>
  <c r="E242" i="5" s="1"/>
  <c r="B240" i="5"/>
  <c r="E240" i="5" s="1"/>
  <c r="B85" i="5"/>
  <c r="E85" i="5" s="1"/>
  <c r="B81" i="5"/>
  <c r="E81" i="5" s="1"/>
  <c r="B96" i="5"/>
  <c r="E96" i="5" s="1"/>
  <c r="B88" i="5"/>
  <c r="E88" i="5" s="1"/>
  <c r="B76" i="5"/>
  <c r="E76" i="5" s="1"/>
  <c r="B13" i="4"/>
  <c r="E13" i="4" s="1"/>
  <c r="B17" i="4"/>
  <c r="E17" i="4" s="1"/>
  <c r="B130" i="5"/>
  <c r="E130" i="5" s="1"/>
  <c r="B114" i="5"/>
  <c r="E114" i="5" s="1"/>
  <c r="B98" i="5"/>
  <c r="E98" i="5" s="1"/>
  <c r="B75" i="5"/>
  <c r="E75" i="5" s="1"/>
  <c r="B94" i="5"/>
  <c r="E94" i="5" s="1"/>
  <c r="B86" i="5"/>
  <c r="E86" i="5" s="1"/>
  <c r="B82" i="5"/>
  <c r="E82" i="5" s="1"/>
  <c r="B78" i="5"/>
  <c r="E78" i="5" s="1"/>
  <c r="B92" i="5"/>
  <c r="E92" i="5" s="1"/>
  <c r="B80" i="5"/>
  <c r="E80" i="5" s="1"/>
  <c r="B16" i="4"/>
  <c r="E16" i="4" s="1"/>
  <c r="C20" i="4"/>
  <c r="B228" i="5"/>
  <c r="E228" i="5" s="1"/>
  <c r="B118" i="5"/>
  <c r="E118" i="5" s="1"/>
  <c r="B102" i="5"/>
  <c r="E102" i="5" s="1"/>
  <c r="B89" i="5"/>
  <c r="E89" i="5" s="1"/>
  <c r="B73" i="5"/>
  <c r="E73" i="5" s="1"/>
  <c r="B250" i="5"/>
  <c r="E250" i="5" s="1"/>
  <c r="B129" i="5"/>
  <c r="E129" i="5" s="1"/>
  <c r="B72" i="5"/>
  <c r="E72" i="5" s="1"/>
  <c r="B132" i="5"/>
  <c r="E132" i="5" s="1"/>
  <c r="C68" i="5"/>
  <c r="C266" i="5" s="1"/>
  <c r="C11" i="4"/>
  <c r="B14" i="4"/>
  <c r="E14" i="4" s="1"/>
  <c r="B18" i="4"/>
  <c r="E18" i="4" s="1"/>
  <c r="D33" i="4"/>
  <c r="B33" i="4" s="1"/>
  <c r="E33" i="4" s="1"/>
  <c r="B24" i="4"/>
  <c r="E24" i="4" s="1"/>
  <c r="B28" i="4"/>
  <c r="E28" i="4" s="1"/>
  <c r="B10" i="4"/>
  <c r="E10" i="4" s="1"/>
  <c r="B19" i="4"/>
  <c r="E19" i="4" s="1"/>
  <c r="B66" i="5"/>
  <c r="E66" i="5" s="1"/>
  <c r="E62" i="5"/>
  <c r="B260" i="5"/>
  <c r="E260" i="5" s="1"/>
  <c r="B54" i="5"/>
  <c r="E54" i="5" s="1"/>
  <c r="B248" i="5"/>
  <c r="E248" i="5" s="1"/>
  <c r="B50" i="5"/>
  <c r="E50" i="5" s="1"/>
  <c r="B244" i="5"/>
  <c r="E244" i="5" s="1"/>
  <c r="E42" i="5"/>
  <c r="B38" i="5"/>
  <c r="E38" i="5" s="1"/>
  <c r="B232" i="5"/>
  <c r="E232" i="5" s="1"/>
  <c r="B34" i="5"/>
  <c r="E34" i="5" s="1"/>
  <c r="B22" i="5"/>
  <c r="E22" i="5" s="1"/>
  <c r="B18" i="5"/>
  <c r="E18" i="5" s="1"/>
  <c r="B216" i="5"/>
  <c r="E216" i="5" s="1"/>
  <c r="B6" i="5"/>
  <c r="E6" i="5" s="1"/>
  <c r="B124" i="5"/>
  <c r="E124" i="5" s="1"/>
  <c r="B120" i="5"/>
  <c r="E120" i="5" s="1"/>
  <c r="B116" i="5"/>
  <c r="E116" i="5" s="1"/>
  <c r="B112" i="5"/>
  <c r="E112" i="5" s="1"/>
  <c r="B108" i="5"/>
  <c r="E108" i="5" s="1"/>
  <c r="B104" i="5"/>
  <c r="E104" i="5" s="1"/>
  <c r="B100" i="5"/>
  <c r="E100" i="5" s="1"/>
  <c r="B95" i="5"/>
  <c r="E95" i="5" s="1"/>
  <c r="B87" i="5"/>
  <c r="E87" i="5" s="1"/>
  <c r="B83" i="5"/>
  <c r="E83" i="5" s="1"/>
  <c r="B224" i="5"/>
  <c r="E224" i="5" s="1"/>
  <c r="B58" i="5"/>
  <c r="E58" i="5" s="1"/>
  <c r="B14" i="5"/>
  <c r="E14" i="5" s="1"/>
  <c r="D36" i="4"/>
  <c r="D32" i="4"/>
  <c r="D37" i="4"/>
  <c r="B9" i="4"/>
  <c r="E9" i="4" s="1"/>
  <c r="B15" i="4"/>
  <c r="E15" i="4" s="1"/>
  <c r="B65" i="5"/>
  <c r="E65" i="5" s="1"/>
  <c r="B61" i="5"/>
  <c r="E61" i="5" s="1"/>
  <c r="E53" i="5"/>
  <c r="B49" i="5"/>
  <c r="E49" i="5" s="1"/>
  <c r="B45" i="5"/>
  <c r="E45" i="5" s="1"/>
  <c r="E41" i="5"/>
  <c r="B33" i="5"/>
  <c r="E33" i="5" s="1"/>
  <c r="B29" i="5"/>
  <c r="E29" i="5" s="1"/>
  <c r="E25" i="5"/>
  <c r="B17" i="5"/>
  <c r="E17" i="5" s="1"/>
  <c r="B13" i="5"/>
  <c r="E13" i="5" s="1"/>
  <c r="E5" i="5"/>
  <c r="B57" i="5"/>
  <c r="E57" i="5" s="1"/>
  <c r="B30" i="5"/>
  <c r="E30" i="5" s="1"/>
  <c r="B21" i="5"/>
  <c r="E21" i="5" s="1"/>
  <c r="B10" i="5"/>
  <c r="E10" i="5" s="1"/>
  <c r="B71" i="5"/>
  <c r="E71" i="5" s="1"/>
  <c r="B91" i="5"/>
  <c r="E91" i="5" s="1"/>
  <c r="B6" i="4"/>
  <c r="E6" i="4" s="1"/>
  <c r="B46" i="5"/>
  <c r="E46" i="5" s="1"/>
  <c r="B37" i="5"/>
  <c r="E37" i="5" s="1"/>
  <c r="B26" i="5"/>
  <c r="E26" i="5" s="1"/>
  <c r="B9" i="5"/>
  <c r="E9" i="5" s="1"/>
  <c r="B197" i="5"/>
  <c r="E197" i="5" s="1"/>
  <c r="B193" i="5"/>
  <c r="E193" i="5" s="1"/>
  <c r="B189" i="5"/>
  <c r="E189" i="5" s="1"/>
  <c r="B185" i="5"/>
  <c r="E185" i="5" s="1"/>
  <c r="B181" i="5"/>
  <c r="E181" i="5" s="1"/>
  <c r="B177" i="5"/>
  <c r="E177" i="5" s="1"/>
  <c r="B173" i="5"/>
  <c r="E173" i="5" s="1"/>
  <c r="B169" i="5"/>
  <c r="E169" i="5" s="1"/>
  <c r="B161" i="5"/>
  <c r="E161" i="5" s="1"/>
  <c r="B157" i="5"/>
  <c r="E157" i="5" s="1"/>
  <c r="B153" i="5"/>
  <c r="E153" i="5" s="1"/>
  <c r="B149" i="5"/>
  <c r="E149" i="5" s="1"/>
  <c r="B145" i="5"/>
  <c r="E145" i="5" s="1"/>
  <c r="B141" i="5"/>
  <c r="E141" i="5" s="1"/>
  <c r="B137" i="5"/>
  <c r="E137" i="5" s="1"/>
  <c r="B8" i="4"/>
  <c r="E8" i="4" s="1"/>
  <c r="B70" i="5"/>
  <c r="E70" i="5" s="1"/>
  <c r="B238" i="5"/>
  <c r="E238" i="5" s="1"/>
  <c r="B221" i="5"/>
  <c r="E221" i="5" s="1"/>
  <c r="B77" i="5"/>
  <c r="E77" i="5" s="1"/>
  <c r="B93" i="5"/>
  <c r="E93" i="5" s="1"/>
  <c r="B106" i="5"/>
  <c r="E106" i="5" s="1"/>
  <c r="B122" i="5"/>
  <c r="E122" i="5" s="1"/>
  <c r="B23" i="4"/>
  <c r="E23" i="4" s="1"/>
  <c r="B27" i="4"/>
  <c r="E27" i="4" s="1"/>
  <c r="D31" i="4"/>
  <c r="D35" i="4"/>
  <c r="E55" i="5"/>
  <c r="B59" i="5"/>
  <c r="E59" i="5" s="1"/>
  <c r="B84" i="5"/>
  <c r="E84" i="5" s="1"/>
  <c r="B113" i="5"/>
  <c r="E113" i="5" s="1"/>
  <c r="E31" i="5"/>
  <c r="B226" i="5"/>
  <c r="E226" i="5" s="1"/>
  <c r="B210" i="5"/>
  <c r="E210" i="5" s="1"/>
  <c r="B4" i="5"/>
  <c r="E4" i="5" s="1"/>
  <c r="B64" i="5"/>
  <c r="E64" i="5" s="1"/>
  <c r="B60" i="5"/>
  <c r="E60" i="5" s="1"/>
  <c r="B56" i="5"/>
  <c r="E56" i="5" s="1"/>
  <c r="B52" i="5"/>
  <c r="E52" i="5" s="1"/>
  <c r="B48" i="5"/>
  <c r="E48" i="5" s="1"/>
  <c r="B44" i="5"/>
  <c r="E44" i="5" s="1"/>
  <c r="B40" i="5"/>
  <c r="E40" i="5" s="1"/>
  <c r="B36" i="5"/>
  <c r="E36" i="5" s="1"/>
  <c r="B32" i="5"/>
  <c r="E32" i="5" s="1"/>
  <c r="B28" i="5"/>
  <c r="E28" i="5" s="1"/>
  <c r="B24" i="5"/>
  <c r="E24" i="5" s="1"/>
  <c r="B20" i="5"/>
  <c r="E20" i="5" s="1"/>
  <c r="B16" i="5"/>
  <c r="E16" i="5" s="1"/>
  <c r="B12" i="5"/>
  <c r="E12" i="5" s="1"/>
  <c r="B8" i="5"/>
  <c r="E8" i="5" s="1"/>
  <c r="B74" i="5"/>
  <c r="E74" i="5" s="1"/>
  <c r="B90" i="5"/>
  <c r="E90" i="5" s="1"/>
  <c r="B172" i="5"/>
  <c r="E172" i="5" s="1"/>
  <c r="B192" i="5"/>
  <c r="E192" i="5" s="1"/>
  <c r="C36" i="4"/>
  <c r="B176" i="5"/>
  <c r="E176" i="5" s="1"/>
  <c r="C32" i="4"/>
  <c r="C37" i="4"/>
  <c r="B160" i="5"/>
  <c r="E160" i="5" s="1"/>
  <c r="B199" i="5"/>
  <c r="E199" i="5" s="1"/>
  <c r="B179" i="5"/>
  <c r="E179" i="5" s="1"/>
  <c r="B175" i="5"/>
  <c r="E175" i="5" s="1"/>
  <c r="B167" i="5"/>
  <c r="E167" i="5" s="1"/>
  <c r="B159" i="5"/>
  <c r="E159" i="5" s="1"/>
  <c r="B147" i="5"/>
  <c r="E147" i="5" s="1"/>
  <c r="B22" i="4"/>
  <c r="E22" i="4" s="1"/>
  <c r="B26" i="4"/>
  <c r="E26" i="4" s="1"/>
  <c r="C35" i="4"/>
  <c r="B139" i="5"/>
  <c r="E139" i="5" s="1"/>
  <c r="B155" i="5"/>
  <c r="E155" i="5" s="1"/>
  <c r="B171" i="5"/>
  <c r="E171" i="5" s="1"/>
  <c r="B187" i="5"/>
  <c r="E187" i="5" s="1"/>
  <c r="B195" i="5"/>
  <c r="E195" i="5" s="1"/>
  <c r="B183" i="5"/>
  <c r="E183" i="5" s="1"/>
  <c r="B151" i="5"/>
  <c r="E151" i="5" s="1"/>
  <c r="B143" i="5"/>
  <c r="E143" i="5" s="1"/>
  <c r="B194" i="5"/>
  <c r="E194" i="5" s="1"/>
  <c r="B165" i="5"/>
  <c r="E165" i="5" s="1"/>
  <c r="B142" i="5"/>
  <c r="E142" i="5" s="1"/>
  <c r="B158" i="5"/>
  <c r="E158" i="5" s="1"/>
  <c r="B174" i="5"/>
  <c r="E174" i="5" s="1"/>
  <c r="B184" i="5"/>
  <c r="E184" i="5" s="1"/>
  <c r="B190" i="5"/>
  <c r="E190" i="5" s="1"/>
  <c r="B178" i="5"/>
  <c r="E178" i="5" s="1"/>
  <c r="B164" i="5"/>
  <c r="E164" i="5" s="1"/>
  <c r="B170" i="5"/>
  <c r="E170" i="5" s="1"/>
  <c r="B19" i="8"/>
  <c r="B18" i="6"/>
  <c r="C15" i="6" s="1"/>
  <c r="B26" i="6"/>
  <c r="C25" i="6" l="1"/>
  <c r="C23" i="6"/>
  <c r="C22" i="6"/>
  <c r="C21" i="6"/>
  <c r="C20" i="6"/>
  <c r="B234" i="5"/>
  <c r="E234" i="5" s="1"/>
  <c r="B217" i="5"/>
  <c r="E217" i="5" s="1"/>
  <c r="B257" i="5"/>
  <c r="E257" i="5" s="1"/>
  <c r="B245" i="5"/>
  <c r="E245" i="5" s="1"/>
  <c r="B239" i="5"/>
  <c r="E239" i="5" s="1"/>
  <c r="B247" i="5"/>
  <c r="E247" i="5" s="1"/>
  <c r="B246" i="5"/>
  <c r="E246" i="5" s="1"/>
  <c r="B262" i="5"/>
  <c r="E262" i="5" s="1"/>
  <c r="B213" i="5"/>
  <c r="E213" i="5" s="1"/>
  <c r="B207" i="5"/>
  <c r="E207" i="5" s="1"/>
  <c r="B230" i="5"/>
  <c r="E230" i="5" s="1"/>
  <c r="F158" i="5"/>
  <c r="B261" i="5"/>
  <c r="E261" i="5" s="1"/>
  <c r="B31" i="4"/>
  <c r="E31" i="4" s="1"/>
  <c r="B202" i="5"/>
  <c r="E202" i="5" s="1"/>
  <c r="B241" i="5"/>
  <c r="E241" i="5" s="1"/>
  <c r="B206" i="5"/>
  <c r="E206" i="5" s="1"/>
  <c r="B37" i="4"/>
  <c r="E37" i="4" s="1"/>
  <c r="B255" i="5"/>
  <c r="E255" i="5" s="1"/>
  <c r="C38" i="4"/>
  <c r="B263" i="5"/>
  <c r="E263" i="5" s="1"/>
  <c r="B233" i="5"/>
  <c r="E233" i="5" s="1"/>
  <c r="B36" i="4"/>
  <c r="E36" i="4" s="1"/>
  <c r="B203" i="5"/>
  <c r="E203" i="5" s="1"/>
  <c r="B209" i="5"/>
  <c r="E209" i="5" s="1"/>
  <c r="B259" i="5"/>
  <c r="E259" i="5" s="1"/>
  <c r="B204" i="5"/>
  <c r="E204" i="5" s="1"/>
  <c r="B231" i="5"/>
  <c r="E231" i="5" s="1"/>
  <c r="F178" i="5"/>
  <c r="F183" i="5"/>
  <c r="F159" i="5"/>
  <c r="F141" i="5"/>
  <c r="F194" i="5"/>
  <c r="F199" i="5"/>
  <c r="F171" i="5"/>
  <c r="F140" i="5"/>
  <c r="F145" i="5"/>
  <c r="F177" i="5"/>
  <c r="F173" i="5"/>
  <c r="F179" i="5"/>
  <c r="F172" i="5"/>
  <c r="F157" i="5"/>
  <c r="F189" i="5"/>
  <c r="F150" i="5"/>
  <c r="F162" i="5"/>
  <c r="F167" i="5"/>
  <c r="F195" i="5"/>
  <c r="F188" i="5"/>
  <c r="F161" i="5"/>
  <c r="F193" i="5"/>
  <c r="B214" i="5"/>
  <c r="E214" i="5" s="1"/>
  <c r="B225" i="5"/>
  <c r="E225" i="5" s="1"/>
  <c r="B235" i="5"/>
  <c r="E235" i="5" s="1"/>
  <c r="B243" i="5"/>
  <c r="E243" i="5" s="1"/>
  <c r="B35" i="4"/>
  <c r="E35" i="4" s="1"/>
  <c r="F68" i="5"/>
  <c r="F11" i="5"/>
  <c r="F19" i="5"/>
  <c r="F47" i="5"/>
  <c r="F4" i="5"/>
  <c r="F27" i="5"/>
  <c r="F35" i="5"/>
  <c r="F63" i="5"/>
  <c r="F15" i="5"/>
  <c r="F43" i="5"/>
  <c r="F51" i="5"/>
  <c r="F9" i="5"/>
  <c r="F37" i="5"/>
  <c r="F65" i="5"/>
  <c r="F20" i="5"/>
  <c r="F36" i="5"/>
  <c r="F52" i="5"/>
  <c r="F7" i="5"/>
  <c r="F55" i="5"/>
  <c r="B236" i="5"/>
  <c r="E236" i="5" s="1"/>
  <c r="F18" i="5"/>
  <c r="F42" i="5"/>
  <c r="F46" i="5"/>
  <c r="F50" i="5"/>
  <c r="F59" i="5"/>
  <c r="B215" i="5"/>
  <c r="E215" i="5" s="1"/>
  <c r="B249" i="5"/>
  <c r="E249" i="5" s="1"/>
  <c r="F8" i="5"/>
  <c r="F24" i="5"/>
  <c r="F40" i="5"/>
  <c r="F56" i="5"/>
  <c r="F23" i="5"/>
  <c r="F5" i="5"/>
  <c r="F41" i="5"/>
  <c r="F45" i="5"/>
  <c r="B208" i="5"/>
  <c r="E208" i="5" s="1"/>
  <c r="B264" i="5"/>
  <c r="E264" i="5" s="1"/>
  <c r="F30" i="5"/>
  <c r="F34" i="5"/>
  <c r="B237" i="5"/>
  <c r="E237" i="5" s="1"/>
  <c r="F67" i="5"/>
  <c r="B68" i="5"/>
  <c r="E68" i="5" s="1"/>
  <c r="B252" i="5"/>
  <c r="E252" i="5" s="1"/>
  <c r="B220" i="5"/>
  <c r="E220" i="5" s="1"/>
  <c r="B251" i="5"/>
  <c r="E251" i="5" s="1"/>
  <c r="B212" i="5"/>
  <c r="E212" i="5" s="1"/>
  <c r="B218" i="5"/>
  <c r="E218" i="5" s="1"/>
  <c r="B211" i="5"/>
  <c r="E211" i="5" s="1"/>
  <c r="F12" i="5"/>
  <c r="F28" i="5"/>
  <c r="F44" i="5"/>
  <c r="F60" i="5"/>
  <c r="F39" i="5"/>
  <c r="B254" i="5"/>
  <c r="E254" i="5" s="1"/>
  <c r="F22" i="5"/>
  <c r="F200" i="5"/>
  <c r="F164" i="5"/>
  <c r="F192" i="5"/>
  <c r="F136" i="5"/>
  <c r="F138" i="5"/>
  <c r="F144" i="5"/>
  <c r="F152" i="5"/>
  <c r="F166" i="5"/>
  <c r="F174" i="5"/>
  <c r="F180" i="5"/>
  <c r="F139" i="5"/>
  <c r="F147" i="5"/>
  <c r="F154" i="5"/>
  <c r="F160" i="5"/>
  <c r="F168" i="5"/>
  <c r="F175" i="5"/>
  <c r="F182" i="5"/>
  <c r="F190" i="5"/>
  <c r="F196" i="5"/>
  <c r="F163" i="5"/>
  <c r="F191" i="5"/>
  <c r="F142" i="5"/>
  <c r="F170" i="5"/>
  <c r="F198" i="5"/>
  <c r="F148" i="5"/>
  <c r="F176" i="5"/>
  <c r="F155" i="5"/>
  <c r="F184" i="5"/>
  <c r="F17" i="5"/>
  <c r="F25" i="5"/>
  <c r="F29" i="5"/>
  <c r="F57" i="5"/>
  <c r="F58" i="5"/>
  <c r="F149" i="5"/>
  <c r="F165" i="5"/>
  <c r="F181" i="5"/>
  <c r="F197" i="5"/>
  <c r="F6" i="5"/>
  <c r="F10" i="5"/>
  <c r="F54" i="5"/>
  <c r="F62" i="5"/>
  <c r="F66" i="5"/>
  <c r="B253" i="5"/>
  <c r="E253" i="5" s="1"/>
  <c r="F186" i="5"/>
  <c r="B219" i="5"/>
  <c r="E219" i="5" s="1"/>
  <c r="B265" i="5"/>
  <c r="E265" i="5" s="1"/>
  <c r="B227" i="5"/>
  <c r="E227" i="5" s="1"/>
  <c r="B32" i="4"/>
  <c r="E32" i="4" s="1"/>
  <c r="B222" i="5"/>
  <c r="E222" i="5" s="1"/>
  <c r="B223" i="5"/>
  <c r="E223" i="5" s="1"/>
  <c r="F16" i="5"/>
  <c r="F32" i="5"/>
  <c r="F48" i="5"/>
  <c r="F64" i="5"/>
  <c r="F146" i="5"/>
  <c r="B200" i="5"/>
  <c r="E200" i="5" s="1"/>
  <c r="F151" i="5"/>
  <c r="F143" i="5"/>
  <c r="F187" i="5"/>
  <c r="F156" i="5"/>
  <c r="F13" i="5"/>
  <c r="F21" i="5"/>
  <c r="F33" i="5"/>
  <c r="F49" i="5"/>
  <c r="F53" i="5"/>
  <c r="F61" i="5"/>
  <c r="B256" i="5"/>
  <c r="E256" i="5" s="1"/>
  <c r="F137" i="5"/>
  <c r="F153" i="5"/>
  <c r="F169" i="5"/>
  <c r="F185" i="5"/>
  <c r="F14" i="5"/>
  <c r="F26" i="5"/>
  <c r="F38" i="5"/>
  <c r="B205" i="5"/>
  <c r="E205" i="5" s="1"/>
  <c r="F31" i="5"/>
  <c r="C18" i="6"/>
  <c r="C16" i="6"/>
  <c r="C14" i="6"/>
  <c r="C24" i="6"/>
  <c r="C26" i="6"/>
  <c r="B7" i="8" l="1"/>
  <c r="B12" i="8"/>
  <c r="D20" i="4"/>
  <c r="B17" i="8"/>
  <c r="D29" i="4"/>
  <c r="B5" i="10"/>
  <c r="B3" i="10"/>
  <c r="B4" i="10"/>
  <c r="C17" i="8" l="1"/>
  <c r="C15" i="8"/>
  <c r="C14" i="8"/>
  <c r="B20" i="4"/>
  <c r="E20" i="4" s="1"/>
  <c r="F20" i="4"/>
  <c r="F18" i="4"/>
  <c r="F14" i="4"/>
  <c r="F13" i="4"/>
  <c r="F17" i="4"/>
  <c r="F16" i="4"/>
  <c r="F19" i="4"/>
  <c r="F15" i="4"/>
  <c r="F11" i="4"/>
  <c r="F4" i="4"/>
  <c r="D38" i="4"/>
  <c r="F7" i="4"/>
  <c r="F6" i="4"/>
  <c r="F10" i="4"/>
  <c r="F5" i="4"/>
  <c r="F8" i="4"/>
  <c r="F9" i="4"/>
  <c r="B11" i="4"/>
  <c r="E11" i="4" s="1"/>
  <c r="F29" i="4"/>
  <c r="F25" i="4"/>
  <c r="F27" i="4"/>
  <c r="B29" i="4"/>
  <c r="E29" i="4" s="1"/>
  <c r="F26" i="4"/>
  <c r="F24" i="4"/>
  <c r="F23" i="4"/>
  <c r="F28" i="4"/>
  <c r="F22" i="4"/>
  <c r="C10" i="8"/>
  <c r="C12" i="8"/>
  <c r="C9" i="8"/>
  <c r="C5" i="8"/>
  <c r="C7" i="8"/>
  <c r="C4" i="8"/>
  <c r="B22" i="8"/>
  <c r="B6" i="10"/>
  <c r="E3" i="10"/>
  <c r="E5" i="10"/>
  <c r="E4" i="10"/>
  <c r="D6" i="10"/>
  <c r="C11" i="8" l="1"/>
  <c r="C16" i="8"/>
  <c r="C22" i="8"/>
  <c r="C20" i="8"/>
  <c r="C19" i="8"/>
  <c r="C10" i="6"/>
  <c r="F38" i="4"/>
  <c r="B38" i="4"/>
  <c r="E38" i="4" s="1"/>
  <c r="F34" i="4"/>
  <c r="F33" i="4"/>
  <c r="F31" i="4"/>
  <c r="F37" i="4"/>
  <c r="F36" i="4"/>
  <c r="F35" i="4"/>
  <c r="F32" i="4"/>
  <c r="B34" i="6"/>
  <c r="C6" i="8"/>
  <c r="B21" i="8"/>
  <c r="C21" i="8" s="1"/>
  <c r="E6" i="10"/>
  <c r="F3" i="10"/>
  <c r="F4" i="10"/>
  <c r="F5" i="10"/>
  <c r="C34" i="6" l="1"/>
  <c r="C30" i="6"/>
  <c r="C29" i="6"/>
  <c r="C33" i="6"/>
  <c r="C31" i="6"/>
  <c r="C32" i="6"/>
  <c r="C28" i="6"/>
  <c r="F6" i="10"/>
  <c r="F72" i="5" l="1"/>
  <c r="F78" i="5"/>
  <c r="F86" i="5"/>
  <c r="F121" i="5"/>
  <c r="F129" i="5"/>
  <c r="F73" i="5"/>
  <c r="F81" i="5"/>
  <c r="F88" i="5"/>
  <c r="F94" i="5"/>
  <c r="F102" i="5"/>
  <c r="F109" i="5"/>
  <c r="F130" i="5"/>
  <c r="F89" i="5"/>
  <c r="F118" i="5"/>
  <c r="F125" i="5"/>
  <c r="F76" i="5"/>
  <c r="F82" i="5"/>
  <c r="F84" i="5"/>
  <c r="F116" i="5"/>
  <c r="F87" i="5"/>
  <c r="F104" i="5"/>
  <c r="F74" i="5"/>
  <c r="F98" i="5"/>
  <c r="F70" i="5"/>
  <c r="F85" i="5"/>
  <c r="F93" i="5"/>
  <c r="F133" i="5"/>
  <c r="F80" i="5"/>
  <c r="F131" i="5"/>
  <c r="F115" i="5"/>
  <c r="F113" i="5"/>
  <c r="F120" i="5"/>
  <c r="F112" i="5"/>
  <c r="F108" i="5"/>
  <c r="F75" i="5"/>
  <c r="F117" i="5"/>
  <c r="F127" i="5"/>
  <c r="F111" i="5"/>
  <c r="F105" i="5"/>
  <c r="F100" i="5"/>
  <c r="F91" i="5"/>
  <c r="F77" i="5"/>
  <c r="F122" i="5"/>
  <c r="F101" i="5"/>
  <c r="F123" i="5"/>
  <c r="F107" i="5"/>
  <c r="F92" i="5"/>
  <c r="F124" i="5"/>
  <c r="F95" i="5"/>
  <c r="F83" i="5"/>
  <c r="F71" i="5"/>
  <c r="F132" i="5"/>
  <c r="F90" i="5"/>
  <c r="F106" i="5"/>
  <c r="F114" i="5"/>
  <c r="F96" i="5"/>
  <c r="F119" i="5"/>
  <c r="F103" i="5"/>
  <c r="B229" i="5"/>
  <c r="E229" i="5" s="1"/>
  <c r="B134" i="5"/>
  <c r="E134" i="5" s="1"/>
  <c r="F266" i="5" l="1"/>
  <c r="F261" i="5"/>
  <c r="F217" i="5"/>
  <c r="F245" i="5"/>
  <c r="F230" i="5"/>
  <c r="F250" i="5"/>
  <c r="F207" i="5"/>
  <c r="F257" i="5"/>
  <c r="F213" i="5"/>
  <c r="F234" i="5"/>
  <c r="F262" i="5"/>
  <c r="F240" i="5"/>
  <c r="F246" i="5"/>
  <c r="F202" i="5"/>
  <c r="F228" i="5"/>
  <c r="F242" i="5"/>
  <c r="F241" i="5"/>
  <c r="F212" i="5"/>
  <c r="F243" i="5"/>
  <c r="B266" i="5"/>
  <c r="E266" i="5" s="1"/>
  <c r="F222" i="5"/>
  <c r="F221" i="5"/>
  <c r="F223" i="5"/>
  <c r="F220" i="5"/>
  <c r="F210" i="5"/>
  <c r="F265" i="5"/>
  <c r="F259" i="5"/>
  <c r="F225" i="5"/>
  <c r="F238" i="5"/>
  <c r="F235" i="5"/>
  <c r="F224" i="5"/>
  <c r="F218" i="5"/>
  <c r="F256" i="5"/>
  <c r="F251" i="5"/>
  <c r="F232" i="5"/>
  <c r="F260" i="5"/>
  <c r="F253" i="5"/>
  <c r="F254" i="5"/>
  <c r="F226" i="5"/>
  <c r="F219" i="5"/>
  <c r="F263" i="5"/>
  <c r="F216" i="5"/>
  <c r="F204" i="5"/>
  <c r="F244" i="5"/>
  <c r="F205" i="5"/>
  <c r="F215" i="5"/>
  <c r="F236" i="5"/>
  <c r="F264" i="5"/>
  <c r="F208" i="5"/>
  <c r="F211" i="5"/>
  <c r="F247" i="5"/>
  <c r="F209" i="5"/>
  <c r="F239" i="5"/>
  <c r="F248" i="5"/>
  <c r="F237" i="5"/>
  <c r="F249" i="5"/>
  <c r="F227" i="5"/>
  <c r="F206" i="5"/>
  <c r="F252" i="5"/>
  <c r="F231" i="5"/>
  <c r="F203" i="5"/>
  <c r="F233" i="5"/>
  <c r="F214" i="5"/>
  <c r="F255" i="5"/>
  <c r="B258" i="5"/>
  <c r="E258" i="5" l="1"/>
  <c r="F258" i="5"/>
</calcChain>
</file>

<file path=xl/sharedStrings.xml><?xml version="1.0" encoding="utf-8"?>
<sst xmlns="http://schemas.openxmlformats.org/spreadsheetml/2006/main" count="429" uniqueCount="121">
  <si>
    <t>Family Income (as a percent of FPL)</t>
  </si>
  <si>
    <t>APTC</t>
  </si>
  <si>
    <t>Race / Ethnicity</t>
  </si>
  <si>
    <t>White (non-Hispanic)</t>
  </si>
  <si>
    <t>Hispanic</t>
  </si>
  <si>
    <t>Other (non-Hispanic)</t>
  </si>
  <si>
    <t>A. Eligible</t>
  </si>
  <si>
    <t>B. Enrolled</t>
  </si>
  <si>
    <t>Medicaid</t>
  </si>
  <si>
    <t>Total</t>
  </si>
  <si>
    <t>Adams</t>
  </si>
  <si>
    <t>Arapahoe</t>
  </si>
  <si>
    <t>Total (All Programs)</t>
  </si>
  <si>
    <t>Regional Care Collaborative Organization</t>
  </si>
  <si>
    <t>County</t>
  </si>
  <si>
    <t>CHP+</t>
  </si>
  <si>
    <t>Eligible but Not Insured</t>
  </si>
  <si>
    <t>E. Percent of all EBNE</t>
  </si>
  <si>
    <t>Percent of all EBNE</t>
  </si>
  <si>
    <t>Alamosa</t>
  </si>
  <si>
    <t>Archuleta</t>
  </si>
  <si>
    <t>Baca</t>
  </si>
  <si>
    <t>Bent</t>
  </si>
  <si>
    <t>Boulder</t>
  </si>
  <si>
    <t>Broomfield</t>
  </si>
  <si>
    <t>Chaffee</t>
  </si>
  <si>
    <t>Cheyenne</t>
  </si>
  <si>
    <t>Conejos</t>
  </si>
  <si>
    <t>Costilla</t>
  </si>
  <si>
    <t>Crowley</t>
  </si>
  <si>
    <t>Custer</t>
  </si>
  <si>
    <t>Delta</t>
  </si>
  <si>
    <t>Denver</t>
  </si>
  <si>
    <t>Dolores</t>
  </si>
  <si>
    <t>Douglas</t>
  </si>
  <si>
    <t>Eagle</t>
  </si>
  <si>
    <t>Elbert</t>
  </si>
  <si>
    <t>Fremont</t>
  </si>
  <si>
    <t>Garfield</t>
  </si>
  <si>
    <t>Gilpin</t>
  </si>
  <si>
    <t>Grand</t>
  </si>
  <si>
    <t>Gunnison</t>
  </si>
  <si>
    <t>Hinsdale</t>
  </si>
  <si>
    <t>Huerfano</t>
  </si>
  <si>
    <t>Jackson</t>
  </si>
  <si>
    <t>Jefferson</t>
  </si>
  <si>
    <t>Kiowa</t>
  </si>
  <si>
    <t>Lake</t>
  </si>
  <si>
    <t>Larimer</t>
  </si>
  <si>
    <t>Lincoln</t>
  </si>
  <si>
    <t>Logan</t>
  </si>
  <si>
    <t>Mesa</t>
  </si>
  <si>
    <t>Mineral</t>
  </si>
  <si>
    <t>Moffat</t>
  </si>
  <si>
    <t>Montezuma</t>
  </si>
  <si>
    <t>Montrose</t>
  </si>
  <si>
    <t>Morgan</t>
  </si>
  <si>
    <t>Otero</t>
  </si>
  <si>
    <t>Ouray</t>
  </si>
  <si>
    <t>Park</t>
  </si>
  <si>
    <t>Phillips</t>
  </si>
  <si>
    <t>Pitkin</t>
  </si>
  <si>
    <t>Prowers</t>
  </si>
  <si>
    <t>Pueblo</t>
  </si>
  <si>
    <t>Routt</t>
  </si>
  <si>
    <t>Saguache</t>
  </si>
  <si>
    <t>San Juan</t>
  </si>
  <si>
    <t>San Miguel</t>
  </si>
  <si>
    <t>Sedgwick</t>
  </si>
  <si>
    <t>Summit</t>
  </si>
  <si>
    <t>Teller</t>
  </si>
  <si>
    <t>Washington</t>
  </si>
  <si>
    <t>Weld</t>
  </si>
  <si>
    <t>Yuma</t>
  </si>
  <si>
    <t>Clear Creek</t>
  </si>
  <si>
    <t>El Paso</t>
  </si>
  <si>
    <t>Kit Carson</t>
  </si>
  <si>
    <t>La Plata</t>
  </si>
  <si>
    <t>Las Animas</t>
  </si>
  <si>
    <t>Rio Blanco</t>
  </si>
  <si>
    <t>Rio Grande</t>
  </si>
  <si>
    <t>D. EBNE Rate (C/A)</t>
  </si>
  <si>
    <t>Under 139% FPL</t>
  </si>
  <si>
    <t>139 – 150%</t>
  </si>
  <si>
    <t>151 – 200%</t>
  </si>
  <si>
    <t>201 – 250%</t>
  </si>
  <si>
    <t>251 – 300%</t>
  </si>
  <si>
    <t>301 – 400%</t>
  </si>
  <si>
    <t>Notes:</t>
  </si>
  <si>
    <t>Contact:</t>
  </si>
  <si>
    <t>Table of Contents</t>
  </si>
  <si>
    <t>Click on a link below to go directly to the data of interest.</t>
  </si>
  <si>
    <t>State of Colorado</t>
  </si>
  <si>
    <t>RCCO</t>
  </si>
  <si>
    <t>FPL</t>
  </si>
  <si>
    <t>Race | Ethnicity</t>
  </si>
  <si>
    <t>TKTKT</t>
  </si>
  <si>
    <t>Sources:</t>
  </si>
  <si>
    <t>NA</t>
  </si>
  <si>
    <t>C. EBNE (A-B)</t>
  </si>
  <si>
    <t>Date Last Updated:</t>
  </si>
  <si>
    <t>NR</t>
  </si>
  <si>
    <t>These tabs contain estimates of the non-elderly eligible but not enrolled (EBNE) population of Colorado in 2016. Only ages 0 to 64 are included in these estimates. Counts by Regional Care Collaborative Organization (RCCO) or county may not add up to state totals. This is because some enrollees with Advanced Premium Tax Credits (APTCs) have an unknown county of residence and data are supressed for counties with fewer than 30 Medicaid or CHP+ clients. Please see our report, "Health Insurance Status of Coloradans in 2016" and associated methods and limitations document for detail on how these values are calculated.</t>
  </si>
  <si>
    <t>Table 1. Colorado Non-Elderly Population Eligible but Not Enrolled in Medicaid, CHP+, or APTC</t>
  </si>
  <si>
    <t>Table 3. Colorado Non-Elderly Population Eligible but Not Enrolled in Medicaid, CHP+, or APTC by County</t>
  </si>
  <si>
    <t>Table 4. Colorado Non-Elderly Population Eligible but Not Enrolled in Medicaid, CHP+, or APTC by Federal Poverty Level</t>
  </si>
  <si>
    <t>Table 5. Colorado Non-Elderly Population Eligible but Not Enrolled in Medicaid, CHP+, or APTC by Race / Ethnicity</t>
  </si>
  <si>
    <t>Eligible but Not Enrolled Colorado Population 2016</t>
  </si>
  <si>
    <t>Lindsey Whittington</t>
  </si>
  <si>
    <t>Research Analyst</t>
  </si>
  <si>
    <t>720.975.9251</t>
  </si>
  <si>
    <t>whittingtonl@coloradohealthinstitute.org</t>
  </si>
  <si>
    <t>Department of Health Care Policy and Financing; Connect for Health Colorado; American Community Survey 2018; 2019 Colorado Health Access Survey; 2015 Medical Expenditure Panel Survey</t>
  </si>
  <si>
    <t>RAE 1</t>
  </si>
  <si>
    <t>Table 2. Colorado Non-Elderly Population Eligible but Not Enrolled in Medicaid, CHP+, or APTC by RAE</t>
  </si>
  <si>
    <t>RAE 2</t>
  </si>
  <si>
    <t>RAE 3</t>
  </si>
  <si>
    <t>RAE 4</t>
  </si>
  <si>
    <t>RAE 5</t>
  </si>
  <si>
    <t>RAE 6</t>
  </si>
  <si>
    <t>RAE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</si>
</sst>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409]mmmm\ d\,\ yyyy;@"/>
  </numFmts>
  <fonts count="15" x14ac:knownFonts="1">
    <font>
      <sz val="11"/>
      <color theme="1"/>
      <name val="Calibri"/>
      <family val="2"/>
      <scheme val="minor"/>
    </font>
    <font>
      <sz val="11"/>
      <color theme="1"/>
      <name val="Calibri"/>
      <family val="2"/>
      <scheme val="minor"/>
    </font>
    <font>
      <u/>
      <sz val="11"/>
      <color theme="10"/>
      <name val="Calibri"/>
      <family val="2"/>
    </font>
    <font>
      <sz val="10"/>
      <color theme="1"/>
      <name val="Ebrima"/>
      <family val="2"/>
    </font>
    <font>
      <sz val="10"/>
      <color theme="1"/>
      <name val="Ebrima"/>
    </font>
    <font>
      <sz val="10"/>
      <color rgb="FFFF0000"/>
      <name val="Ebrima"/>
    </font>
    <font>
      <b/>
      <sz val="10"/>
      <color theme="1"/>
      <name val="Ebrima"/>
    </font>
    <font>
      <u/>
      <sz val="10"/>
      <color theme="10"/>
      <name val="Ebrima"/>
    </font>
    <font>
      <b/>
      <sz val="10"/>
      <name val="Ebrima"/>
    </font>
    <font>
      <sz val="10"/>
      <name val="Ebrima"/>
    </font>
    <font>
      <sz val="16"/>
      <color theme="1"/>
      <name val="Ebrima"/>
    </font>
    <font>
      <u/>
      <sz val="11"/>
      <color theme="10"/>
      <name val="Myriad Pro"/>
      <family val="2"/>
    </font>
    <font>
      <sz val="11"/>
      <color theme="1"/>
      <name val="Myriad Pro"/>
      <family val="2"/>
    </font>
    <font>
      <sz val="11"/>
      <color rgb="FFFF0000"/>
      <name val="Myriad Pro"/>
      <family val="2"/>
    </font>
    <font>
      <b/>
      <u/>
      <sz val="11"/>
      <color theme="1"/>
      <name val="Myriad Pro"/>
      <family val="2"/>
    </font>
  </fonts>
  <fills count="5">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3" fillId="0" borderId="0"/>
  </cellStyleXfs>
  <cellXfs count="48">
    <xf numFmtId="0" fontId="0" fillId="0" borderId="0" xfId="0"/>
    <xf numFmtId="0" fontId="4" fillId="0" borderId="0" xfId="0" applyFont="1" applyAlignment="1">
      <alignment vertical="top"/>
    </xf>
    <xf numFmtId="0" fontId="4" fillId="0" borderId="0" xfId="0" applyFont="1"/>
    <xf numFmtId="0" fontId="4" fillId="0" borderId="0" xfId="0" applyFont="1" applyAlignment="1">
      <alignment vertical="center"/>
    </xf>
    <xf numFmtId="0" fontId="4" fillId="0" borderId="1" xfId="0" applyFont="1" applyBorder="1" applyAlignment="1">
      <alignment horizontal="left" vertical="center" indent="2"/>
    </xf>
    <xf numFmtId="3" fontId="4" fillId="0" borderId="1" xfId="0" applyNumberFormat="1" applyFont="1" applyBorder="1" applyAlignment="1">
      <alignment vertical="center"/>
    </xf>
    <xf numFmtId="164" fontId="4" fillId="0" borderId="1" xfId="1" applyNumberFormat="1" applyFont="1" applyBorder="1" applyAlignment="1">
      <alignment vertical="center"/>
    </xf>
    <xf numFmtId="0" fontId="4" fillId="0" borderId="0" xfId="0" applyFont="1" applyBorder="1" applyAlignment="1">
      <alignment horizontal="left" vertical="center" indent="2"/>
    </xf>
    <xf numFmtId="3" fontId="4" fillId="0" borderId="0" xfId="0" applyNumberFormat="1" applyFont="1" applyAlignment="1">
      <alignment vertical="center"/>
    </xf>
    <xf numFmtId="164" fontId="4" fillId="0" borderId="0" xfId="1" applyNumberFormat="1" applyFont="1" applyAlignment="1">
      <alignment vertical="center"/>
    </xf>
    <xf numFmtId="3" fontId="4" fillId="0" borderId="1" xfId="0" applyNumberFormat="1" applyFont="1" applyBorder="1" applyAlignment="1">
      <alignment horizontal="right" vertical="center"/>
    </xf>
    <xf numFmtId="0" fontId="4" fillId="0" borderId="2" xfId="0" applyFont="1" applyBorder="1" applyAlignment="1">
      <alignment vertical="center"/>
    </xf>
    <xf numFmtId="0" fontId="4" fillId="0" borderId="1" xfId="0" applyFont="1" applyBorder="1" applyAlignment="1">
      <alignment vertical="center"/>
    </xf>
    <xf numFmtId="3" fontId="9" fillId="0" borderId="1" xfId="0" applyNumberFormat="1" applyFont="1" applyFill="1" applyBorder="1" applyAlignment="1">
      <alignment vertical="center"/>
    </xf>
    <xf numFmtId="0" fontId="4" fillId="0" borderId="0" xfId="0" applyFont="1" applyBorder="1" applyAlignment="1">
      <alignment vertical="center"/>
    </xf>
    <xf numFmtId="165" fontId="4" fillId="0" borderId="0" xfId="2" applyNumberFormat="1" applyFont="1" applyBorder="1" applyAlignment="1">
      <alignment vertical="center"/>
    </xf>
    <xf numFmtId="9" fontId="4" fillId="0" borderId="0" xfId="0" applyNumberFormat="1" applyFont="1" applyBorder="1" applyAlignment="1">
      <alignment vertical="center"/>
    </xf>
    <xf numFmtId="164" fontId="4" fillId="0" borderId="0" xfId="0" applyNumberFormat="1" applyFont="1" applyAlignment="1">
      <alignment vertical="center"/>
    </xf>
    <xf numFmtId="165" fontId="4" fillId="0" borderId="0" xfId="0" applyNumberFormat="1" applyFont="1" applyAlignment="1">
      <alignment vertical="center"/>
    </xf>
    <xf numFmtId="9" fontId="4" fillId="0" borderId="0" xfId="1" applyFont="1" applyAlignment="1">
      <alignment vertical="center"/>
    </xf>
    <xf numFmtId="0" fontId="5" fillId="0" borderId="0" xfId="0" applyFont="1"/>
    <xf numFmtId="0" fontId="7" fillId="0" borderId="0" xfId="3" applyFont="1" applyAlignment="1"/>
    <xf numFmtId="3" fontId="8" fillId="3" borderId="1" xfId="0" applyNumberFormat="1" applyFont="1" applyFill="1" applyBorder="1" applyAlignment="1">
      <alignment horizontal="center" vertical="center"/>
    </xf>
    <xf numFmtId="164" fontId="8" fillId="3" borderId="1" xfId="1" applyNumberFormat="1" applyFont="1" applyFill="1" applyBorder="1" applyAlignment="1">
      <alignment horizontal="center" vertical="center"/>
    </xf>
    <xf numFmtId="0" fontId="8" fillId="3" borderId="1" xfId="0" applyFont="1" applyFill="1" applyBorder="1" applyAlignment="1">
      <alignment horizontal="left" vertical="center"/>
    </xf>
    <xf numFmtId="0" fontId="6" fillId="3" borderId="1" xfId="0" applyFont="1" applyFill="1" applyBorder="1" applyAlignment="1">
      <alignment vertical="center"/>
    </xf>
    <xf numFmtId="0" fontId="11" fillId="0" borderId="0" xfId="3" applyFont="1" applyFill="1"/>
    <xf numFmtId="0" fontId="12" fillId="0" borderId="0" xfId="0" applyFont="1" applyAlignment="1">
      <alignment vertical="top"/>
    </xf>
    <xf numFmtId="166" fontId="13" fillId="2" borderId="0" xfId="0" applyNumberFormat="1" applyFont="1" applyFill="1" applyAlignment="1">
      <alignment horizontal="left"/>
    </xf>
    <xf numFmtId="0" fontId="12" fillId="0" borderId="0" xfId="0" applyFont="1"/>
    <xf numFmtId="166" fontId="12" fillId="0" borderId="0" xfId="0" applyNumberFormat="1" applyFont="1" applyAlignment="1">
      <alignment horizontal="left"/>
    </xf>
    <xf numFmtId="166" fontId="11" fillId="0" borderId="0" xfId="3" applyNumberFormat="1" applyFont="1" applyAlignment="1">
      <alignment horizontal="left"/>
    </xf>
    <xf numFmtId="0" fontId="12" fillId="0" borderId="0" xfId="0" applyFont="1" applyFill="1"/>
    <xf numFmtId="0" fontId="11" fillId="0" borderId="0" xfId="3" applyFont="1" applyAlignment="1">
      <alignment vertical="top"/>
    </xf>
    <xf numFmtId="0" fontId="4" fillId="0" borderId="1" xfId="0" applyFont="1" applyFill="1" applyBorder="1" applyAlignment="1">
      <alignment horizontal="left" vertical="center" indent="2"/>
    </xf>
    <xf numFmtId="3" fontId="4" fillId="0" borderId="1" xfId="0" applyNumberFormat="1" applyFont="1" applyFill="1" applyBorder="1" applyAlignment="1">
      <alignment vertical="center"/>
    </xf>
    <xf numFmtId="164" fontId="4" fillId="0" borderId="1" xfId="1" applyNumberFormat="1" applyFont="1" applyFill="1" applyBorder="1" applyAlignment="1">
      <alignment vertical="center"/>
    </xf>
    <xf numFmtId="164" fontId="5" fillId="0" borderId="1" xfId="1" applyNumberFormat="1" applyFont="1" applyBorder="1" applyAlignment="1">
      <alignment vertical="center"/>
    </xf>
    <xf numFmtId="0" fontId="11" fillId="0" borderId="0" xfId="3" applyFont="1" applyAlignment="1">
      <alignment horizontal="left" vertical="top"/>
    </xf>
    <xf numFmtId="0" fontId="12" fillId="0" borderId="0" xfId="4" applyFont="1" applyAlignment="1">
      <alignment horizontal="left"/>
    </xf>
    <xf numFmtId="0" fontId="10" fillId="0" borderId="0" xfId="0" applyFont="1" applyAlignment="1">
      <alignment horizontal="center"/>
    </xf>
    <xf numFmtId="0" fontId="12" fillId="0" borderId="0" xfId="0" applyFont="1" applyAlignment="1">
      <alignment vertical="top" wrapText="1"/>
    </xf>
    <xf numFmtId="0" fontId="11" fillId="0" borderId="0" xfId="3" applyFont="1" applyFill="1" applyAlignment="1">
      <alignment horizontal="left"/>
    </xf>
    <xf numFmtId="0" fontId="12" fillId="0" borderId="0" xfId="0" applyFont="1" applyAlignment="1">
      <alignment horizontal="left" vertical="top" wrapText="1"/>
    </xf>
    <xf numFmtId="0" fontId="14" fillId="0" borderId="0" xfId="4" applyFont="1" applyAlignment="1">
      <alignment horizontal="left"/>
    </xf>
    <xf numFmtId="0" fontId="6" fillId="0" borderId="0" xfId="0" applyFont="1" applyAlignment="1">
      <alignment horizontal="left" vertical="center"/>
    </xf>
    <xf numFmtId="0" fontId="4" fillId="4" borderId="1" xfId="0" applyFont="1" applyFill="1" applyBorder="1" applyAlignment="1">
      <alignment horizontal="left" vertical="center"/>
    </xf>
    <xf numFmtId="0" fontId="4" fillId="0" borderId="1" xfId="0" applyFont="1" applyFill="1" applyBorder="1" applyAlignment="1">
      <alignment horizontal="left" vertical="center"/>
    </xf>
  </cellXfs>
  <cellStyles count="5">
    <cellStyle name="Comma" xfId="2" builtinId="3"/>
    <cellStyle name="Hyperlink" xfId="3" builtinId="8"/>
    <cellStyle name="Normal" xfId="0" builtinId="0"/>
    <cellStyle name="Normal 2" xfId="4" xr:uid="{00000000-0005-0000-0000-00000300000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123824</xdr:colOff>
      <xdr:row>0</xdr:row>
      <xdr:rowOff>104776</xdr:rowOff>
    </xdr:from>
    <xdr:ext cx="6727219" cy="1066800"/>
    <xdr:pic>
      <xdr:nvPicPr>
        <xdr:cNvPr id="2" name="Picture 1">
          <a:extLst>
            <a:ext uri="{FF2B5EF4-FFF2-40B4-BE49-F238E27FC236}">
              <a16:creationId xmlns:a16="http://schemas.microsoft.com/office/drawing/2014/main" id="{74F560C2-3D3E-42F1-A155-DC8387B113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4" y="104776"/>
          <a:ext cx="6727219" cy="1066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E6EAAD95-0A95-42B7-8C72-3A9AF2F545D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CHI Colores">
      <a:dk1>
        <a:sysClr val="windowText" lastClr="000000"/>
      </a:dk1>
      <a:lt1>
        <a:sysClr val="window" lastClr="FFFFFF"/>
      </a:lt1>
      <a:dk2>
        <a:srgbClr val="90648D"/>
      </a:dk2>
      <a:lt2>
        <a:srgbClr val="B7B26B"/>
      </a:lt2>
      <a:accent1>
        <a:srgbClr val="3B6E8F"/>
      </a:accent1>
      <a:accent2>
        <a:srgbClr val="F6A01A"/>
      </a:accent2>
      <a:accent3>
        <a:srgbClr val="56004E"/>
      </a:accent3>
      <a:accent4>
        <a:srgbClr val="817C00"/>
      </a:accent4>
      <a:accent5>
        <a:srgbClr val="8EA9C1"/>
      </a:accent5>
      <a:accent6>
        <a:srgbClr val="F7C577"/>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hittingtonl@coloradohealthinstitut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1"/>
  <sheetViews>
    <sheetView showGridLines="0" workbookViewId="0">
      <selection activeCell="C17" sqref="C17"/>
    </sheetView>
  </sheetViews>
  <sheetFormatPr defaultColWidth="9.1796875" defaultRowHeight="16" x14ac:dyDescent="0.45"/>
  <cols>
    <col min="1" max="1" width="17.26953125" style="2" bestFit="1" customWidth="1"/>
    <col min="2" max="2" width="20.7265625" style="2" customWidth="1"/>
    <col min="3" max="3" width="76.7265625" style="2" customWidth="1"/>
    <col min="4" max="16384" width="9.1796875" style="2"/>
  </cols>
  <sheetData>
    <row r="2" spans="1:11" x14ac:dyDescent="0.45">
      <c r="K2" s="20"/>
    </row>
    <row r="8" spans="1:11" ht="25" x14ac:dyDescent="0.7">
      <c r="A8" s="40" t="s">
        <v>107</v>
      </c>
      <c r="B8" s="40"/>
      <c r="C8" s="40"/>
    </row>
    <row r="10" spans="1:11" x14ac:dyDescent="0.45">
      <c r="A10" s="27" t="s">
        <v>100</v>
      </c>
      <c r="B10" s="28" t="s">
        <v>96</v>
      </c>
      <c r="C10" s="29"/>
    </row>
    <row r="11" spans="1:11" x14ac:dyDescent="0.45">
      <c r="A11" s="27"/>
      <c r="B11" s="30"/>
      <c r="C11" s="29"/>
    </row>
    <row r="12" spans="1:11" ht="89.25" customHeight="1" x14ac:dyDescent="0.45">
      <c r="A12" s="27" t="s">
        <v>88</v>
      </c>
      <c r="B12" s="41" t="s">
        <v>102</v>
      </c>
      <c r="C12" s="41"/>
    </row>
    <row r="13" spans="1:11" x14ac:dyDescent="0.45">
      <c r="A13" s="27"/>
      <c r="B13" s="31"/>
      <c r="C13" s="31"/>
    </row>
    <row r="14" spans="1:11" ht="35.25" customHeight="1" x14ac:dyDescent="0.45">
      <c r="A14" s="27" t="s">
        <v>97</v>
      </c>
      <c r="B14" s="43" t="s">
        <v>112</v>
      </c>
      <c r="C14" s="43"/>
    </row>
    <row r="15" spans="1:11" x14ac:dyDescent="0.45">
      <c r="A15" s="27"/>
      <c r="B15" s="31"/>
      <c r="C15" s="31"/>
    </row>
    <row r="16" spans="1:11" x14ac:dyDescent="0.45">
      <c r="A16" s="27" t="s">
        <v>89</v>
      </c>
      <c r="B16" s="32" t="s">
        <v>108</v>
      </c>
      <c r="C16" s="32"/>
    </row>
    <row r="17" spans="1:3" x14ac:dyDescent="0.45">
      <c r="A17" s="29"/>
      <c r="B17" s="32" t="s">
        <v>109</v>
      </c>
      <c r="C17" s="32"/>
    </row>
    <row r="18" spans="1:3" x14ac:dyDescent="0.45">
      <c r="A18" s="29"/>
      <c r="B18" s="32" t="s">
        <v>110</v>
      </c>
      <c r="C18" s="32"/>
    </row>
    <row r="19" spans="1:3" x14ac:dyDescent="0.45">
      <c r="A19" s="29"/>
      <c r="B19" s="26" t="s">
        <v>111</v>
      </c>
      <c r="C19" s="32"/>
    </row>
    <row r="20" spans="1:3" x14ac:dyDescent="0.45">
      <c r="A20" s="29"/>
      <c r="B20" s="42"/>
      <c r="C20" s="42"/>
    </row>
    <row r="21" spans="1:3" x14ac:dyDescent="0.45">
      <c r="A21" s="44" t="s">
        <v>90</v>
      </c>
      <c r="B21" s="44"/>
      <c r="C21" s="29"/>
    </row>
    <row r="22" spans="1:3" x14ac:dyDescent="0.45">
      <c r="A22" s="39" t="s">
        <v>91</v>
      </c>
      <c r="B22" s="39"/>
      <c r="C22" s="39"/>
    </row>
    <row r="23" spans="1:3" s="1" customFormat="1" x14ac:dyDescent="0.35">
      <c r="A23" s="38" t="s">
        <v>92</v>
      </c>
      <c r="B23" s="38"/>
      <c r="C23" s="27"/>
    </row>
    <row r="24" spans="1:3" s="1" customFormat="1" x14ac:dyDescent="0.35">
      <c r="A24" s="38" t="s">
        <v>93</v>
      </c>
      <c r="B24" s="38"/>
      <c r="C24" s="27"/>
    </row>
    <row r="25" spans="1:3" s="1" customFormat="1" x14ac:dyDescent="0.35">
      <c r="A25" s="38" t="s">
        <v>14</v>
      </c>
      <c r="B25" s="38"/>
      <c r="C25" s="27"/>
    </row>
    <row r="26" spans="1:3" s="1" customFormat="1" x14ac:dyDescent="0.35">
      <c r="A26" s="38" t="s">
        <v>94</v>
      </c>
      <c r="B26" s="38"/>
      <c r="C26" s="27"/>
    </row>
    <row r="27" spans="1:3" s="1" customFormat="1" x14ac:dyDescent="0.35">
      <c r="A27" s="33" t="s">
        <v>95</v>
      </c>
      <c r="B27" s="27"/>
      <c r="C27" s="27"/>
    </row>
    <row r="28" spans="1:3" x14ac:dyDescent="0.45">
      <c r="A28" s="29"/>
      <c r="B28" s="29"/>
      <c r="C28" s="29"/>
    </row>
    <row r="34" spans="1:1" x14ac:dyDescent="0.45">
      <c r="A34" s="21"/>
    </row>
    <row r="35" spans="1:1" x14ac:dyDescent="0.45">
      <c r="A35" s="21"/>
    </row>
    <row r="36" spans="1:1" x14ac:dyDescent="0.45">
      <c r="A36" s="21"/>
    </row>
    <row r="37" spans="1:1" x14ac:dyDescent="0.45">
      <c r="A37" s="21"/>
    </row>
    <row r="38" spans="1:1" x14ac:dyDescent="0.45">
      <c r="A38" s="21"/>
    </row>
    <row r="39" spans="1:1" x14ac:dyDescent="0.45">
      <c r="A39" s="21"/>
    </row>
    <row r="40" spans="1:1" x14ac:dyDescent="0.45">
      <c r="A40" s="21"/>
    </row>
    <row r="41" spans="1:1" x14ac:dyDescent="0.45">
      <c r="A41" s="21"/>
    </row>
  </sheetData>
  <mergeCells count="10">
    <mergeCell ref="A23:B23"/>
    <mergeCell ref="A24:B24"/>
    <mergeCell ref="A26:B26"/>
    <mergeCell ref="A22:C22"/>
    <mergeCell ref="A8:C8"/>
    <mergeCell ref="B12:C12"/>
    <mergeCell ref="B20:C20"/>
    <mergeCell ref="A25:B25"/>
    <mergeCell ref="B14:C14"/>
    <mergeCell ref="A21:B21"/>
  </mergeCells>
  <hyperlinks>
    <hyperlink ref="B19" r:id="rId1" xr:uid="{00000000-0004-0000-0000-000000000000}"/>
    <hyperlink ref="A27" location="'Race | Ethnicity'!A1" display="Race | Ethnicity" xr:uid="{00000000-0004-0000-0000-000001000000}"/>
    <hyperlink ref="A26:B26" location="FPL!A1" display="FPL" xr:uid="{00000000-0004-0000-0000-000003000000}"/>
    <hyperlink ref="A25:B25" location="County!A1" display="County" xr:uid="{00000000-0004-0000-0000-000004000000}"/>
    <hyperlink ref="A24:B24" location="RCCO!A1" display="RCCO" xr:uid="{00000000-0004-0000-0000-000005000000}"/>
    <hyperlink ref="A23:B23" location="'State of Colorado'!A1" display="State of Colorado" xr:uid="{00000000-0004-0000-0000-000006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showGridLines="0" tabSelected="1" workbookViewId="0">
      <selection activeCell="E4" sqref="E4"/>
    </sheetView>
  </sheetViews>
  <sheetFormatPr defaultColWidth="9.1796875" defaultRowHeight="16" x14ac:dyDescent="0.35"/>
  <cols>
    <col min="1" max="1" width="43.54296875" style="3" customWidth="1"/>
    <col min="2" max="6" width="29.7265625" style="3" customWidth="1"/>
    <col min="7" max="16384" width="9.1796875" style="3"/>
  </cols>
  <sheetData>
    <row r="1" spans="1:6" x14ac:dyDescent="0.35">
      <c r="A1" s="45" t="s">
        <v>103</v>
      </c>
      <c r="B1" s="45"/>
      <c r="C1" s="45"/>
      <c r="D1" s="45"/>
      <c r="E1" s="45"/>
      <c r="F1" s="45"/>
    </row>
    <row r="2" spans="1:6" x14ac:dyDescent="0.35">
      <c r="A2" s="11"/>
      <c r="B2" s="22" t="s">
        <v>6</v>
      </c>
      <c r="C2" s="22" t="s">
        <v>7</v>
      </c>
      <c r="D2" s="22" t="s">
        <v>99</v>
      </c>
      <c r="E2" s="23" t="s">
        <v>81</v>
      </c>
      <c r="F2" s="23" t="s">
        <v>17</v>
      </c>
    </row>
    <row r="3" spans="1:6" x14ac:dyDescent="0.35">
      <c r="A3" s="12" t="s">
        <v>8</v>
      </c>
      <c r="B3" s="5">
        <f>C3+D3</f>
        <v>1223539.25</v>
      </c>
      <c r="C3" s="5">
        <v>1132746.25</v>
      </c>
      <c r="D3" s="5">
        <v>90793.000000000015</v>
      </c>
      <c r="E3" s="6">
        <f>D3/B3</f>
        <v>7.4205220633502364E-2</v>
      </c>
      <c r="F3" s="6">
        <f>D3/D6</f>
        <v>0.37965943013668313</v>
      </c>
    </row>
    <row r="4" spans="1:6" x14ac:dyDescent="0.35">
      <c r="A4" s="12" t="s">
        <v>15</v>
      </c>
      <c r="B4" s="5">
        <f>C4+D4</f>
        <v>99807.083333333328</v>
      </c>
      <c r="C4" s="5">
        <v>81767.083333333328</v>
      </c>
      <c r="D4" s="13">
        <v>18039.999999999996</v>
      </c>
      <c r="E4" s="6">
        <f>D4/B4</f>
        <v>0.18074869435619548</v>
      </c>
      <c r="F4" s="6">
        <f>D4/D6</f>
        <v>7.5435949023226034E-2</v>
      </c>
    </row>
    <row r="5" spans="1:6" x14ac:dyDescent="0.35">
      <c r="A5" s="12" t="s">
        <v>1</v>
      </c>
      <c r="B5" s="5">
        <f>C5+D5</f>
        <v>234366.27629716235</v>
      </c>
      <c r="C5" s="5">
        <v>104056</v>
      </c>
      <c r="D5" s="5">
        <v>130310.27629716233</v>
      </c>
      <c r="E5" s="6">
        <f>D5/B5</f>
        <v>0.55601120756783595</v>
      </c>
      <c r="F5" s="6">
        <f>D5/D6</f>
        <v>0.54490462084009084</v>
      </c>
    </row>
    <row r="6" spans="1:6" x14ac:dyDescent="0.35">
      <c r="A6" s="12" t="s">
        <v>9</v>
      </c>
      <c r="B6" s="5">
        <f>SUM(B3:B5)</f>
        <v>1557712.6096304955</v>
      </c>
      <c r="C6" s="5">
        <f>SUM(C3:C5)</f>
        <v>1318569.3333333333</v>
      </c>
      <c r="D6" s="5">
        <f>SUM(D3:D5)</f>
        <v>239143.27629716235</v>
      </c>
      <c r="E6" s="6">
        <f>D6/B6</f>
        <v>0.15352207770462192</v>
      </c>
      <c r="F6" s="6">
        <f>SUM(F3:F5)</f>
        <v>1</v>
      </c>
    </row>
    <row r="7" spans="1:6" x14ac:dyDescent="0.35">
      <c r="A7" s="14"/>
      <c r="B7" s="14"/>
      <c r="C7" s="14"/>
      <c r="D7" s="15"/>
      <c r="E7" s="14"/>
      <c r="F7" s="14"/>
    </row>
    <row r="8" spans="1:6" x14ac:dyDescent="0.35">
      <c r="A8" s="14"/>
      <c r="B8" s="14"/>
      <c r="C8" s="14"/>
      <c r="D8" s="16"/>
      <c r="E8" s="14"/>
      <c r="F8" s="14"/>
    </row>
    <row r="9" spans="1:6" x14ac:dyDescent="0.35">
      <c r="A9" s="14"/>
      <c r="B9" s="14"/>
      <c r="C9" s="14"/>
      <c r="D9" s="14"/>
      <c r="E9" s="14"/>
      <c r="F9" s="14"/>
    </row>
    <row r="10" spans="1:6" x14ac:dyDescent="0.35">
      <c r="A10" s="14"/>
      <c r="B10" s="14"/>
      <c r="C10" s="14"/>
      <c r="D10" s="14"/>
      <c r="E10" s="14"/>
      <c r="F10" s="14"/>
    </row>
    <row r="14" spans="1:6" x14ac:dyDescent="0.35">
      <c r="B14" s="8"/>
      <c r="C14" s="8"/>
      <c r="D14" s="8"/>
      <c r="E14" s="17"/>
      <c r="F14" s="17"/>
    </row>
    <row r="15" spans="1:6" x14ac:dyDescent="0.35">
      <c r="B15" s="8"/>
      <c r="C15" s="8"/>
      <c r="D15" s="8"/>
      <c r="E15" s="17"/>
      <c r="F15" s="17"/>
    </row>
    <row r="16" spans="1:6" x14ac:dyDescent="0.35">
      <c r="B16" s="8"/>
      <c r="C16" s="8"/>
      <c r="D16" s="8"/>
      <c r="E16" s="17"/>
      <c r="F16" s="17"/>
    </row>
    <row r="17" spans="2:6" x14ac:dyDescent="0.35">
      <c r="B17" s="8"/>
      <c r="C17" s="8"/>
      <c r="D17" s="8"/>
      <c r="E17" s="17"/>
      <c r="F17" s="17"/>
    </row>
    <row r="18" spans="2:6" x14ac:dyDescent="0.35">
      <c r="D18" s="18"/>
    </row>
    <row r="20" spans="2:6" x14ac:dyDescent="0.35">
      <c r="B20" s="19"/>
      <c r="C20" s="19"/>
      <c r="D20" s="19"/>
    </row>
    <row r="21" spans="2:6" x14ac:dyDescent="0.35">
      <c r="B21" s="19"/>
      <c r="C21" s="19"/>
      <c r="D21" s="19"/>
    </row>
    <row r="22" spans="2:6" x14ac:dyDescent="0.35">
      <c r="B22" s="19"/>
      <c r="C22" s="19"/>
      <c r="D22" s="19"/>
    </row>
    <row r="23" spans="2:6" x14ac:dyDescent="0.35">
      <c r="B23" s="19"/>
      <c r="C23" s="19"/>
      <c r="D23" s="19"/>
    </row>
  </sheetData>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8"/>
  <sheetViews>
    <sheetView showGridLines="0" workbookViewId="0">
      <pane ySplit="2" topLeftCell="A3" activePane="bottomLeft" state="frozen"/>
      <selection sqref="A1:XFD1048576"/>
      <selection pane="bottomLeft" activeCell="A30" sqref="A30:F30"/>
    </sheetView>
  </sheetViews>
  <sheetFormatPr defaultColWidth="9.1796875" defaultRowHeight="16" x14ac:dyDescent="0.35"/>
  <cols>
    <col min="1" max="1" width="43.54296875" style="3" customWidth="1"/>
    <col min="2" max="4" width="29.7265625" style="3" customWidth="1"/>
    <col min="5" max="6" width="29.7265625" style="9" customWidth="1"/>
    <col min="7" max="16384" width="9.1796875" style="3"/>
  </cols>
  <sheetData>
    <row r="1" spans="1:6" x14ac:dyDescent="0.35">
      <c r="A1" s="45" t="s">
        <v>114</v>
      </c>
      <c r="B1" s="45"/>
      <c r="C1" s="45"/>
      <c r="D1" s="45"/>
      <c r="E1" s="45"/>
      <c r="F1" s="45"/>
    </row>
    <row r="2" spans="1:6" x14ac:dyDescent="0.35">
      <c r="A2" s="24" t="s">
        <v>13</v>
      </c>
      <c r="B2" s="22" t="s">
        <v>6</v>
      </c>
      <c r="C2" s="22" t="s">
        <v>7</v>
      </c>
      <c r="D2" s="22" t="s">
        <v>99</v>
      </c>
      <c r="E2" s="23" t="s">
        <v>81</v>
      </c>
      <c r="F2" s="23" t="s">
        <v>17</v>
      </c>
    </row>
    <row r="3" spans="1:6" x14ac:dyDescent="0.35">
      <c r="A3" s="46" t="s">
        <v>8</v>
      </c>
      <c r="B3" s="46"/>
      <c r="C3" s="46"/>
      <c r="D3" s="46"/>
      <c r="E3" s="46"/>
      <c r="F3" s="46"/>
    </row>
    <row r="4" spans="1:6" x14ac:dyDescent="0.35">
      <c r="A4" s="4" t="s">
        <v>113</v>
      </c>
      <c r="B4" s="5">
        <f>C4+D4</f>
        <v>187167.25</v>
      </c>
      <c r="C4" s="5">
        <v>171696.25</v>
      </c>
      <c r="D4" s="5">
        <v>15470.999999999998</v>
      </c>
      <c r="E4" s="6">
        <f>D4/B4</f>
        <v>8.2658691624736685E-2</v>
      </c>
      <c r="F4" s="6">
        <f>D4/$D$11</f>
        <v>0.17039859901093693</v>
      </c>
    </row>
    <row r="5" spans="1:6" x14ac:dyDescent="0.35">
      <c r="A5" s="4" t="s">
        <v>115</v>
      </c>
      <c r="B5" s="5">
        <f t="shared" ref="B5:B11" si="0">C5+D5</f>
        <v>86365.739224282021</v>
      </c>
      <c r="C5" s="5">
        <v>78820</v>
      </c>
      <c r="D5" s="5">
        <v>7545.7392242820169</v>
      </c>
      <c r="E5" s="6">
        <f t="shared" ref="E5:E11" si="1">D5/B5</f>
        <v>8.7369589979269316E-2</v>
      </c>
      <c r="F5" s="6">
        <f t="shared" ref="F5:F11" si="2">D5/$D$11</f>
        <v>8.3109261994669364E-2</v>
      </c>
    </row>
    <row r="6" spans="1:6" x14ac:dyDescent="0.35">
      <c r="A6" s="4" t="s">
        <v>116</v>
      </c>
      <c r="B6" s="5">
        <f t="shared" si="0"/>
        <v>292656.96520301944</v>
      </c>
      <c r="C6" s="5">
        <v>270470.66666666663</v>
      </c>
      <c r="D6" s="5">
        <v>22186.298536352839</v>
      </c>
      <c r="E6" s="6">
        <f t="shared" si="1"/>
        <v>7.5809911173520012E-2</v>
      </c>
      <c r="F6" s="6">
        <f t="shared" si="2"/>
        <v>0.24436133332253407</v>
      </c>
    </row>
    <row r="7" spans="1:6" x14ac:dyDescent="0.35">
      <c r="A7" s="4" t="s">
        <v>117</v>
      </c>
      <c r="B7" s="5">
        <f t="shared" si="0"/>
        <v>129300.08855689212</v>
      </c>
      <c r="C7" s="5">
        <v>121430.5</v>
      </c>
      <c r="D7" s="5">
        <v>7869.5885568921231</v>
      </c>
      <c r="E7" s="6">
        <f t="shared" si="1"/>
        <v>6.086297886354114E-2</v>
      </c>
      <c r="F7" s="6">
        <f t="shared" si="2"/>
        <v>8.6676159581599035E-2</v>
      </c>
    </row>
    <row r="8" spans="1:6" x14ac:dyDescent="0.35">
      <c r="A8" s="4" t="s">
        <v>118</v>
      </c>
      <c r="B8" s="5">
        <f t="shared" si="0"/>
        <v>191518.95925449787</v>
      </c>
      <c r="C8" s="5">
        <v>178806.83333333331</v>
      </c>
      <c r="D8" s="5">
        <v>12712.125921164548</v>
      </c>
      <c r="E8" s="6">
        <f t="shared" si="1"/>
        <v>6.637528718121416E-2</v>
      </c>
      <c r="F8" s="6">
        <f t="shared" si="2"/>
        <v>0.140012180687548</v>
      </c>
    </row>
    <row r="9" spans="1:6" x14ac:dyDescent="0.35">
      <c r="A9" s="4" t="s">
        <v>119</v>
      </c>
      <c r="B9" s="5">
        <f t="shared" si="0"/>
        <v>145899.91783916848</v>
      </c>
      <c r="C9" s="5">
        <v>133836.16666666666</v>
      </c>
      <c r="D9" s="5">
        <v>12063.751172501816</v>
      </c>
      <c r="E9" s="6">
        <f t="shared" si="1"/>
        <v>8.2685112857981094E-2</v>
      </c>
      <c r="F9" s="6">
        <f t="shared" si="2"/>
        <v>0.1328709390867337</v>
      </c>
    </row>
    <row r="10" spans="1:6" x14ac:dyDescent="0.35">
      <c r="A10" s="4" t="s">
        <v>120</v>
      </c>
      <c r="B10" s="5">
        <f t="shared" si="0"/>
        <v>189772.07992213996</v>
      </c>
      <c r="C10" s="5">
        <v>176827.58333333331</v>
      </c>
      <c r="D10" s="5">
        <v>12944.496588806658</v>
      </c>
      <c r="E10" s="6">
        <f t="shared" si="1"/>
        <v>6.8210753626758741E-2</v>
      </c>
      <c r="F10" s="6">
        <f t="shared" si="2"/>
        <v>0.14257152631597872</v>
      </c>
    </row>
    <row r="11" spans="1:6" x14ac:dyDescent="0.35">
      <c r="A11" s="4" t="s">
        <v>9</v>
      </c>
      <c r="B11" s="5">
        <f t="shared" si="0"/>
        <v>1223539.25</v>
      </c>
      <c r="C11" s="5">
        <f>'State of Colorado'!C3</f>
        <v>1132746.25</v>
      </c>
      <c r="D11" s="5">
        <f>'State of Colorado'!D3</f>
        <v>90793.000000000015</v>
      </c>
      <c r="E11" s="6">
        <f t="shared" si="1"/>
        <v>7.4205220633502364E-2</v>
      </c>
      <c r="F11" s="6">
        <f t="shared" si="2"/>
        <v>1</v>
      </c>
    </row>
    <row r="12" spans="1:6" x14ac:dyDescent="0.35">
      <c r="A12" s="46" t="s">
        <v>15</v>
      </c>
      <c r="B12" s="46"/>
      <c r="C12" s="46"/>
      <c r="D12" s="46"/>
      <c r="E12" s="46"/>
      <c r="F12" s="46"/>
    </row>
    <row r="13" spans="1:6" x14ac:dyDescent="0.35">
      <c r="A13" s="4" t="s">
        <v>113</v>
      </c>
      <c r="B13" s="5">
        <f>C13+D13</f>
        <v>19813.333333333336</v>
      </c>
      <c r="C13" s="5">
        <v>16350.333333333334</v>
      </c>
      <c r="D13" s="13">
        <v>3463</v>
      </c>
      <c r="E13" s="6">
        <f>D13/B13</f>
        <v>0.17478129205921936</v>
      </c>
      <c r="F13" s="6">
        <f>D13/$D$20</f>
        <v>0.19196230598669628</v>
      </c>
    </row>
    <row r="14" spans="1:6" x14ac:dyDescent="0.35">
      <c r="A14" s="4" t="s">
        <v>115</v>
      </c>
      <c r="B14" s="5">
        <f t="shared" ref="B14:B20" si="3">C14+D14</f>
        <v>9703.8180636180368</v>
      </c>
      <c r="C14" s="5">
        <v>7960.5</v>
      </c>
      <c r="D14" s="13">
        <v>1743.3180636180364</v>
      </c>
      <c r="E14" s="6">
        <f t="shared" ref="E14:E20" si="4">D14/B14</f>
        <v>0.17965279771208384</v>
      </c>
      <c r="F14" s="6">
        <f t="shared" ref="F14:F20" si="5">D14/$D$20</f>
        <v>9.663625629811734E-2</v>
      </c>
    </row>
    <row r="15" spans="1:6" x14ac:dyDescent="0.35">
      <c r="A15" s="4" t="s">
        <v>116</v>
      </c>
      <c r="B15" s="5">
        <f t="shared" si="3"/>
        <v>29054.053681941667</v>
      </c>
      <c r="C15" s="5">
        <v>22831.666666666668</v>
      </c>
      <c r="D15" s="13">
        <v>6222.3870152749978</v>
      </c>
      <c r="E15" s="6">
        <f t="shared" si="4"/>
        <v>0.21416588140822762</v>
      </c>
      <c r="F15" s="6">
        <f t="shared" si="5"/>
        <v>0.34492167490437908</v>
      </c>
    </row>
    <row r="16" spans="1:6" x14ac:dyDescent="0.35">
      <c r="A16" s="4" t="s">
        <v>117</v>
      </c>
      <c r="B16" s="5">
        <f t="shared" si="3"/>
        <v>6390.0664115908939</v>
      </c>
      <c r="C16" s="5">
        <v>5502.833333333333</v>
      </c>
      <c r="D16" s="13">
        <v>887.23307825756058</v>
      </c>
      <c r="E16" s="6">
        <f t="shared" si="4"/>
        <v>0.13884567406814663</v>
      </c>
      <c r="F16" s="6">
        <f t="shared" si="5"/>
        <v>4.9181434493212904E-2</v>
      </c>
    </row>
    <row r="17" spans="1:6" x14ac:dyDescent="0.35">
      <c r="A17" s="4" t="s">
        <v>118</v>
      </c>
      <c r="B17" s="5">
        <f t="shared" si="3"/>
        <v>11305.583333333334</v>
      </c>
      <c r="C17" s="5">
        <v>10384.583333333334</v>
      </c>
      <c r="D17" s="13">
        <v>921</v>
      </c>
      <c r="E17" s="6">
        <f t="shared" si="4"/>
        <v>8.1464173306699486E-2</v>
      </c>
      <c r="F17" s="6">
        <f t="shared" si="5"/>
        <v>5.1053215077605331E-2</v>
      </c>
    </row>
    <row r="18" spans="1:6" x14ac:dyDescent="0.35">
      <c r="A18" s="4" t="s">
        <v>119</v>
      </c>
      <c r="B18" s="5">
        <f t="shared" si="3"/>
        <v>11774.747839611662</v>
      </c>
      <c r="C18" s="5">
        <v>9832.25</v>
      </c>
      <c r="D18" s="13">
        <v>1942.4978396116628</v>
      </c>
      <c r="E18" s="6">
        <f t="shared" si="4"/>
        <v>0.16497150224116625</v>
      </c>
      <c r="F18" s="6">
        <f t="shared" si="5"/>
        <v>0.1076772638365667</v>
      </c>
    </row>
    <row r="19" spans="1:6" x14ac:dyDescent="0.35">
      <c r="A19" s="4" t="s">
        <v>120</v>
      </c>
      <c r="B19" s="5">
        <f t="shared" si="3"/>
        <v>11747.730669904409</v>
      </c>
      <c r="C19" s="5">
        <v>8887.1666666666661</v>
      </c>
      <c r="D19" s="13">
        <v>2860.5640032377428</v>
      </c>
      <c r="E19" s="6">
        <f t="shared" si="4"/>
        <v>0.24349928370131924</v>
      </c>
      <c r="F19" s="6">
        <f t="shared" si="5"/>
        <v>0.15856784940342258</v>
      </c>
    </row>
    <row r="20" spans="1:6" x14ac:dyDescent="0.35">
      <c r="A20" s="4" t="s">
        <v>9</v>
      </c>
      <c r="B20" s="5">
        <f t="shared" si="3"/>
        <v>99807.083333333328</v>
      </c>
      <c r="C20" s="5">
        <f>'State of Colorado'!C4</f>
        <v>81767.083333333328</v>
      </c>
      <c r="D20" s="5">
        <f>'State of Colorado'!D4</f>
        <v>18039.999999999996</v>
      </c>
      <c r="E20" s="6">
        <f t="shared" si="4"/>
        <v>0.18074869435619548</v>
      </c>
      <c r="F20" s="6">
        <f t="shared" si="5"/>
        <v>1</v>
      </c>
    </row>
    <row r="21" spans="1:6" x14ac:dyDescent="0.35">
      <c r="A21" s="46" t="s">
        <v>1</v>
      </c>
      <c r="B21" s="46"/>
      <c r="C21" s="46"/>
      <c r="D21" s="46"/>
      <c r="E21" s="46"/>
      <c r="F21" s="46"/>
    </row>
    <row r="22" spans="1:6" x14ac:dyDescent="0.35">
      <c r="A22" s="4" t="s">
        <v>113</v>
      </c>
      <c r="B22" s="5">
        <f>C22+D22</f>
        <v>53030.017156529939</v>
      </c>
      <c r="C22" s="5">
        <v>27575</v>
      </c>
      <c r="D22" s="5">
        <v>25455.017156529939</v>
      </c>
      <c r="E22" s="6">
        <f>D22/B22</f>
        <v>0.48001148257964488</v>
      </c>
      <c r="F22" s="6">
        <f>D22/$D$29</f>
        <v>0.19534159453765393</v>
      </c>
    </row>
    <row r="23" spans="1:6" x14ac:dyDescent="0.35">
      <c r="A23" s="4" t="s">
        <v>115</v>
      </c>
      <c r="B23" s="5">
        <f t="shared" ref="B23:B29" si="6">C23+D23</f>
        <v>14498.090617173253</v>
      </c>
      <c r="C23" s="5">
        <v>5600</v>
      </c>
      <c r="D23" s="5">
        <v>8898.0906171732531</v>
      </c>
      <c r="E23" s="6">
        <f t="shared" ref="E23:E29" si="7">D23/B23</f>
        <v>0.61374224041842462</v>
      </c>
      <c r="F23" s="6">
        <f t="shared" ref="F23:F29" si="8">D23/$D$29</f>
        <v>6.8283874994492816E-2</v>
      </c>
    </row>
    <row r="24" spans="1:6" x14ac:dyDescent="0.35">
      <c r="A24" s="4" t="s">
        <v>116</v>
      </c>
      <c r="B24" s="5">
        <f t="shared" si="6"/>
        <v>50738.104395990784</v>
      </c>
      <c r="C24" s="5">
        <v>22996</v>
      </c>
      <c r="D24" s="5">
        <v>27742.10439599078</v>
      </c>
      <c r="E24" s="6">
        <f t="shared" si="7"/>
        <v>0.54677061207243094</v>
      </c>
      <c r="F24" s="6">
        <f t="shared" si="8"/>
        <v>0.21289268340377926</v>
      </c>
    </row>
    <row r="25" spans="1:6" x14ac:dyDescent="0.35">
      <c r="A25" s="4" t="s">
        <v>117</v>
      </c>
      <c r="B25" s="5">
        <f t="shared" si="6"/>
        <v>17906.681872715217</v>
      </c>
      <c r="C25" s="5">
        <v>5676</v>
      </c>
      <c r="D25" s="5">
        <v>12230.681872715217</v>
      </c>
      <c r="E25" s="6">
        <f t="shared" si="7"/>
        <v>0.68302335182216878</v>
      </c>
      <c r="F25" s="6">
        <f t="shared" si="8"/>
        <v>9.3858153173001557E-2</v>
      </c>
    </row>
    <row r="26" spans="1:6" x14ac:dyDescent="0.35">
      <c r="A26" s="4" t="s">
        <v>118</v>
      </c>
      <c r="B26" s="5">
        <f t="shared" si="6"/>
        <v>31442.467596751056</v>
      </c>
      <c r="C26" s="5">
        <v>12199</v>
      </c>
      <c r="D26" s="5">
        <v>19243.467596751056</v>
      </c>
      <c r="E26" s="6">
        <f t="shared" si="7"/>
        <v>0.61202154498648442</v>
      </c>
      <c r="F26" s="6">
        <f t="shared" si="8"/>
        <v>0.14767421375784548</v>
      </c>
    </row>
    <row r="27" spans="1:6" x14ac:dyDescent="0.35">
      <c r="A27" s="4" t="s">
        <v>119</v>
      </c>
      <c r="B27" s="5">
        <f t="shared" si="6"/>
        <v>39614.62484296372</v>
      </c>
      <c r="C27" s="5">
        <v>21430</v>
      </c>
      <c r="D27" s="5">
        <v>18184.624842963716</v>
      </c>
      <c r="E27" s="6">
        <f t="shared" si="7"/>
        <v>0.45903816873312225</v>
      </c>
      <c r="F27" s="6">
        <f t="shared" si="8"/>
        <v>0.13954866308083877</v>
      </c>
    </row>
    <row r="28" spans="1:6" x14ac:dyDescent="0.35">
      <c r="A28" s="4" t="s">
        <v>120</v>
      </c>
      <c r="B28" s="5">
        <f t="shared" si="6"/>
        <v>27136.289815038366</v>
      </c>
      <c r="C28" s="5">
        <v>8580</v>
      </c>
      <c r="D28" s="5">
        <v>18556.289815038366</v>
      </c>
      <c r="E28" s="6">
        <f t="shared" si="7"/>
        <v>0.683818235341622</v>
      </c>
      <c r="F28" s="6">
        <f t="shared" si="8"/>
        <v>0.14240081705238816</v>
      </c>
    </row>
    <row r="29" spans="1:6" x14ac:dyDescent="0.35">
      <c r="A29" s="4" t="s">
        <v>9</v>
      </c>
      <c r="B29" s="5">
        <f t="shared" si="6"/>
        <v>234366.27629716235</v>
      </c>
      <c r="C29" s="5">
        <f>'State of Colorado'!C5</f>
        <v>104056</v>
      </c>
      <c r="D29" s="5">
        <f>'State of Colorado'!D5</f>
        <v>130310.27629716233</v>
      </c>
      <c r="E29" s="6">
        <f t="shared" si="7"/>
        <v>0.55601120756783595</v>
      </c>
      <c r="F29" s="6">
        <f t="shared" si="8"/>
        <v>1</v>
      </c>
    </row>
    <row r="30" spans="1:6" x14ac:dyDescent="0.35">
      <c r="A30" s="46" t="s">
        <v>12</v>
      </c>
      <c r="B30" s="46"/>
      <c r="C30" s="46"/>
      <c r="D30" s="46"/>
      <c r="E30" s="46"/>
      <c r="F30" s="46"/>
    </row>
    <row r="31" spans="1:6" x14ac:dyDescent="0.35">
      <c r="A31" s="4" t="s">
        <v>113</v>
      </c>
      <c r="B31" s="5">
        <f>C31+D31</f>
        <v>260010.60048986328</v>
      </c>
      <c r="C31" s="5">
        <f>C4+C13+C22</f>
        <v>215621.58333333334</v>
      </c>
      <c r="D31" s="5">
        <f>D4+D13+D22</f>
        <v>44389.017156529939</v>
      </c>
      <c r="E31" s="6">
        <f>D31/B31</f>
        <v>0.17072002861768124</v>
      </c>
      <c r="F31" s="6">
        <f>D31/$D$38</f>
        <v>0.18561683123121389</v>
      </c>
    </row>
    <row r="32" spans="1:6" x14ac:dyDescent="0.35">
      <c r="A32" s="4" t="s">
        <v>115</v>
      </c>
      <c r="B32" s="5">
        <f t="shared" ref="B32:B38" si="9">C32+D32</f>
        <v>110567.6479050733</v>
      </c>
      <c r="C32" s="5">
        <f t="shared" ref="C32:C38" si="10">C5+C14+C23</f>
        <v>92380.5</v>
      </c>
      <c r="D32" s="5">
        <f t="shared" ref="D32:D38" si="11">D5+D14+D23</f>
        <v>18187.147905073307</v>
      </c>
      <c r="E32" s="6">
        <f t="shared" ref="E32:E38" si="12">D32/B32</f>
        <v>0.16448887400306908</v>
      </c>
      <c r="F32" s="6">
        <f t="shared" ref="F32:F38" si="13">D32/$D$38</f>
        <v>7.605126176524292E-2</v>
      </c>
    </row>
    <row r="33" spans="1:6" x14ac:dyDescent="0.35">
      <c r="A33" s="4" t="s">
        <v>116</v>
      </c>
      <c r="B33" s="5">
        <f t="shared" si="9"/>
        <v>372449.12328095193</v>
      </c>
      <c r="C33" s="5">
        <f t="shared" si="10"/>
        <v>316298.33333333331</v>
      </c>
      <c r="D33" s="5">
        <f t="shared" si="11"/>
        <v>56150.789947618614</v>
      </c>
      <c r="E33" s="6">
        <f t="shared" si="12"/>
        <v>0.15076096690194657</v>
      </c>
      <c r="F33" s="6">
        <f t="shared" si="13"/>
        <v>0.23479978537153165</v>
      </c>
    </row>
    <row r="34" spans="1:6" x14ac:dyDescent="0.35">
      <c r="A34" s="4" t="s">
        <v>117</v>
      </c>
      <c r="B34" s="5">
        <f t="shared" si="9"/>
        <v>153596.83684119821</v>
      </c>
      <c r="C34" s="5">
        <f t="shared" si="10"/>
        <v>132609.33333333331</v>
      </c>
      <c r="D34" s="5">
        <f t="shared" si="11"/>
        <v>20987.503507864902</v>
      </c>
      <c r="E34" s="6">
        <f t="shared" si="12"/>
        <v>0.13664020652693265</v>
      </c>
      <c r="F34" s="6">
        <f t="shared" si="13"/>
        <v>8.776121090599083E-2</v>
      </c>
    </row>
    <row r="35" spans="1:6" x14ac:dyDescent="0.35">
      <c r="A35" s="4" t="s">
        <v>118</v>
      </c>
      <c r="B35" s="5">
        <f t="shared" si="9"/>
        <v>234267.01018458226</v>
      </c>
      <c r="C35" s="5">
        <f t="shared" si="10"/>
        <v>201390.41666666666</v>
      </c>
      <c r="D35" s="5">
        <f t="shared" si="11"/>
        <v>32876.593517915608</v>
      </c>
      <c r="E35" s="6">
        <f t="shared" si="12"/>
        <v>0.14033812738725643</v>
      </c>
      <c r="F35" s="6">
        <f t="shared" si="13"/>
        <v>0.13747655391767216</v>
      </c>
    </row>
    <row r="36" spans="1:6" x14ac:dyDescent="0.35">
      <c r="A36" s="4" t="s">
        <v>119</v>
      </c>
      <c r="B36" s="5">
        <f t="shared" si="9"/>
        <v>197289.29052174385</v>
      </c>
      <c r="C36" s="5">
        <f t="shared" si="10"/>
        <v>165098.41666666666</v>
      </c>
      <c r="D36" s="5">
        <f t="shared" si="11"/>
        <v>32190.873855077196</v>
      </c>
      <c r="E36" s="6">
        <f t="shared" si="12"/>
        <v>0.16316584529219208</v>
      </c>
      <c r="F36" s="6">
        <f t="shared" si="13"/>
        <v>0.13460915294593701</v>
      </c>
    </row>
    <row r="37" spans="1:6" x14ac:dyDescent="0.35">
      <c r="A37" s="4" t="s">
        <v>120</v>
      </c>
      <c r="B37" s="5">
        <f t="shared" si="9"/>
        <v>228656.10040708273</v>
      </c>
      <c r="C37" s="5">
        <f t="shared" si="10"/>
        <v>194294.74999999997</v>
      </c>
      <c r="D37" s="5">
        <f t="shared" si="11"/>
        <v>34361.350407082769</v>
      </c>
      <c r="E37" s="6">
        <f t="shared" si="12"/>
        <v>0.15027524017906504</v>
      </c>
      <c r="F37" s="6">
        <f t="shared" si="13"/>
        <v>0.14368520386241149</v>
      </c>
    </row>
    <row r="38" spans="1:6" x14ac:dyDescent="0.35">
      <c r="A38" s="4" t="s">
        <v>9</v>
      </c>
      <c r="B38" s="5">
        <f t="shared" si="9"/>
        <v>1557712.6096304955</v>
      </c>
      <c r="C38" s="5">
        <f t="shared" si="10"/>
        <v>1318569.3333333333</v>
      </c>
      <c r="D38" s="5">
        <f t="shared" si="11"/>
        <v>239143.27629716235</v>
      </c>
      <c r="E38" s="6">
        <f t="shared" si="12"/>
        <v>0.15352207770462192</v>
      </c>
      <c r="F38" s="6">
        <f t="shared" si="13"/>
        <v>1</v>
      </c>
    </row>
  </sheetData>
  <mergeCells count="5">
    <mergeCell ref="A3:F3"/>
    <mergeCell ref="A21:F21"/>
    <mergeCell ref="A30:F30"/>
    <mergeCell ref="A12:F12"/>
    <mergeCell ref="A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6"/>
  <sheetViews>
    <sheetView showGridLines="0" workbookViewId="0">
      <pane ySplit="2" topLeftCell="A3" activePane="bottomLeft" state="frozen"/>
      <selection sqref="A1:XFD1048576"/>
      <selection pane="bottomLeft" activeCell="C258" sqref="C258"/>
    </sheetView>
  </sheetViews>
  <sheetFormatPr defaultColWidth="9.1796875" defaultRowHeight="16" x14ac:dyDescent="0.35"/>
  <cols>
    <col min="1" max="1" width="43.54296875" style="3" customWidth="1"/>
    <col min="2" max="4" width="29.7265625" style="8" customWidth="1"/>
    <col min="5" max="6" width="29.7265625" style="9" customWidth="1"/>
    <col min="7" max="16384" width="9.1796875" style="3"/>
  </cols>
  <sheetData>
    <row r="1" spans="1:6" x14ac:dyDescent="0.35">
      <c r="A1" s="45" t="s">
        <v>104</v>
      </c>
      <c r="B1" s="45"/>
      <c r="C1" s="45"/>
      <c r="D1" s="45"/>
      <c r="E1" s="45"/>
      <c r="F1" s="45"/>
    </row>
    <row r="2" spans="1:6" x14ac:dyDescent="0.35">
      <c r="A2" s="25" t="s">
        <v>14</v>
      </c>
      <c r="B2" s="22" t="s">
        <v>6</v>
      </c>
      <c r="C2" s="22" t="s">
        <v>7</v>
      </c>
      <c r="D2" s="22" t="s">
        <v>99</v>
      </c>
      <c r="E2" s="23" t="s">
        <v>81</v>
      </c>
      <c r="F2" s="23" t="s">
        <v>17</v>
      </c>
    </row>
    <row r="3" spans="1:6" x14ac:dyDescent="0.35">
      <c r="A3" s="46" t="s">
        <v>8</v>
      </c>
      <c r="B3" s="46"/>
      <c r="C3" s="46"/>
      <c r="D3" s="46"/>
      <c r="E3" s="46"/>
      <c r="F3" s="46"/>
    </row>
    <row r="4" spans="1:6" x14ac:dyDescent="0.35">
      <c r="A4" s="4" t="s">
        <v>10</v>
      </c>
      <c r="B4" s="5">
        <f>C4+D4</f>
        <v>133731.41184790441</v>
      </c>
      <c r="C4" s="5">
        <v>124153.5</v>
      </c>
      <c r="D4" s="5">
        <v>9577.9118479044064</v>
      </c>
      <c r="E4" s="6">
        <f>D4/B4</f>
        <v>7.162050946413076E-2</v>
      </c>
      <c r="F4" s="6">
        <f>D4/$D$68</f>
        <v>0.105491743283121</v>
      </c>
    </row>
    <row r="5" spans="1:6" x14ac:dyDescent="0.35">
      <c r="A5" s="4" t="s">
        <v>19</v>
      </c>
      <c r="B5" s="5">
        <f t="shared" ref="B5:B68" si="0">C5+D5</f>
        <v>6856.93065140213</v>
      </c>
      <c r="C5" s="5">
        <v>6469.25</v>
      </c>
      <c r="D5" s="5">
        <v>387.68065140213008</v>
      </c>
      <c r="E5" s="6">
        <f t="shared" ref="E5:E68" si="1">D5/B5</f>
        <v>5.6538511341492965E-2</v>
      </c>
      <c r="F5" s="6">
        <f t="shared" ref="F5:F68" si="2">D5/$D$68</f>
        <v>4.2699398786484643E-3</v>
      </c>
    </row>
    <row r="6" spans="1:6" x14ac:dyDescent="0.35">
      <c r="A6" s="4" t="s">
        <v>11</v>
      </c>
      <c r="B6" s="5">
        <f t="shared" si="0"/>
        <v>130467.20780501761</v>
      </c>
      <c r="C6" s="5">
        <v>119988.91666666666</v>
      </c>
      <c r="D6" s="5">
        <v>10478.291138350947</v>
      </c>
      <c r="E6" s="6">
        <f t="shared" si="1"/>
        <v>8.0313599981465728E-2</v>
      </c>
      <c r="F6" s="6">
        <f t="shared" si="2"/>
        <v>0.1154085792775979</v>
      </c>
    </row>
    <row r="7" spans="1:6" x14ac:dyDescent="0.35">
      <c r="A7" s="4" t="s">
        <v>20</v>
      </c>
      <c r="B7" s="5">
        <f t="shared" si="0"/>
        <v>3154.2417827646614</v>
      </c>
      <c r="C7" s="5">
        <v>2996.083333333333</v>
      </c>
      <c r="D7" s="5">
        <v>158.15844943132836</v>
      </c>
      <c r="E7" s="6">
        <f t="shared" si="1"/>
        <v>5.0141511121796142E-2</v>
      </c>
      <c r="F7" s="6">
        <f t="shared" si="2"/>
        <v>1.7419674361605888E-3</v>
      </c>
    </row>
    <row r="8" spans="1:6" x14ac:dyDescent="0.35">
      <c r="A8" s="4" t="s">
        <v>21</v>
      </c>
      <c r="B8" s="5">
        <f t="shared" si="0"/>
        <v>1251.2482016301674</v>
      </c>
      <c r="C8" s="5">
        <v>1156.1666666666667</v>
      </c>
      <c r="D8" s="5">
        <v>95.081534963500729</v>
      </c>
      <c r="E8" s="6">
        <f t="shared" si="1"/>
        <v>7.598934794841293E-2</v>
      </c>
      <c r="F8" s="6">
        <f t="shared" si="2"/>
        <v>1.0472342026753242E-3</v>
      </c>
    </row>
    <row r="9" spans="1:6" x14ac:dyDescent="0.35">
      <c r="A9" s="4" t="s">
        <v>22</v>
      </c>
      <c r="B9" s="5">
        <f t="shared" si="0"/>
        <v>1656.0279418291832</v>
      </c>
      <c r="C9" s="5">
        <v>1561.25</v>
      </c>
      <c r="D9" s="5">
        <v>94.777941829183234</v>
      </c>
      <c r="E9" s="6">
        <f t="shared" si="1"/>
        <v>5.7232090978184373E-2</v>
      </c>
      <c r="F9" s="6">
        <f t="shared" si="2"/>
        <v>1.0438904081722514E-3</v>
      </c>
    </row>
    <row r="10" spans="1:6" x14ac:dyDescent="0.35">
      <c r="A10" s="4" t="s">
        <v>23</v>
      </c>
      <c r="B10" s="5">
        <f t="shared" si="0"/>
        <v>48644.538960001802</v>
      </c>
      <c r="C10" s="5">
        <v>44716.25</v>
      </c>
      <c r="D10" s="5">
        <v>3928.2889600017993</v>
      </c>
      <c r="E10" s="6">
        <f t="shared" si="1"/>
        <v>8.0754983888979878E-2</v>
      </c>
      <c r="F10" s="6">
        <f t="shared" si="2"/>
        <v>4.3266429790862718E-2</v>
      </c>
    </row>
    <row r="11" spans="1:6" x14ac:dyDescent="0.35">
      <c r="A11" s="4" t="s">
        <v>24</v>
      </c>
      <c r="B11" s="5">
        <f t="shared" si="0"/>
        <v>6519.9557506914089</v>
      </c>
      <c r="C11" s="5">
        <v>6018.25</v>
      </c>
      <c r="D11" s="5">
        <v>501.70575069140887</v>
      </c>
      <c r="E11" s="6">
        <f t="shared" si="1"/>
        <v>7.6949257000433702E-2</v>
      </c>
      <c r="F11" s="6">
        <f t="shared" si="2"/>
        <v>5.5258197293999401E-3</v>
      </c>
    </row>
    <row r="12" spans="1:6" x14ac:dyDescent="0.35">
      <c r="A12" s="4" t="s">
        <v>25</v>
      </c>
      <c r="B12" s="5">
        <f t="shared" si="0"/>
        <v>3687.2673546870178</v>
      </c>
      <c r="C12" s="5">
        <v>3371.333333333333</v>
      </c>
      <c r="D12" s="5">
        <v>315.9340213536849</v>
      </c>
      <c r="E12" s="6">
        <f t="shared" si="1"/>
        <v>8.5682428466189148E-2</v>
      </c>
      <c r="F12" s="6">
        <f t="shared" si="2"/>
        <v>3.479717834565273E-3</v>
      </c>
    </row>
    <row r="13" spans="1:6" x14ac:dyDescent="0.35">
      <c r="A13" s="4" t="s">
        <v>26</v>
      </c>
      <c r="B13" s="5">
        <f t="shared" si="0"/>
        <v>457.35857586270407</v>
      </c>
      <c r="C13" s="5">
        <v>430.58333333333331</v>
      </c>
      <c r="D13" s="5">
        <v>26.775242529370733</v>
      </c>
      <c r="E13" s="6">
        <f t="shared" si="1"/>
        <v>5.8543217384445588E-2</v>
      </c>
      <c r="F13" s="6">
        <f t="shared" si="2"/>
        <v>2.9490426056381799E-4</v>
      </c>
    </row>
    <row r="14" spans="1:6" x14ac:dyDescent="0.35">
      <c r="A14" s="4" t="s">
        <v>74</v>
      </c>
      <c r="B14" s="5">
        <f t="shared" si="0"/>
        <v>1366.0137745408485</v>
      </c>
      <c r="C14" s="5">
        <v>1319.25</v>
      </c>
      <c r="D14" s="5">
        <v>46.763774540848637</v>
      </c>
      <c r="E14" s="6">
        <f t="shared" si="1"/>
        <v>3.4233750356263512E-2</v>
      </c>
      <c r="F14" s="6">
        <f t="shared" si="2"/>
        <v>5.1505925061236691E-4</v>
      </c>
    </row>
    <row r="15" spans="1:6" x14ac:dyDescent="0.35">
      <c r="A15" s="4" t="s">
        <v>27</v>
      </c>
      <c r="B15" s="5">
        <f t="shared" si="0"/>
        <v>3000.898227558605</v>
      </c>
      <c r="C15" s="5">
        <v>2793.6666666666665</v>
      </c>
      <c r="D15" s="5">
        <v>207.23156089193827</v>
      </c>
      <c r="E15" s="6">
        <f t="shared" si="1"/>
        <v>6.9056510810275792E-2</v>
      </c>
      <c r="F15" s="6">
        <f t="shared" si="2"/>
        <v>2.2824618736239383E-3</v>
      </c>
    </row>
    <row r="16" spans="1:6" x14ac:dyDescent="0.35">
      <c r="A16" s="4" t="s">
        <v>28</v>
      </c>
      <c r="B16" s="5">
        <f t="shared" si="0"/>
        <v>1866.4549443535841</v>
      </c>
      <c r="C16" s="5">
        <v>1778</v>
      </c>
      <c r="D16" s="5">
        <v>88.454944353584111</v>
      </c>
      <c r="E16" s="6">
        <f t="shared" si="1"/>
        <v>4.7391952653975812E-2</v>
      </c>
      <c r="F16" s="6">
        <f t="shared" si="2"/>
        <v>9.7424850322804727E-4</v>
      </c>
    </row>
    <row r="17" spans="1:6" x14ac:dyDescent="0.35">
      <c r="A17" s="4" t="s">
        <v>29</v>
      </c>
      <c r="B17" s="5">
        <f t="shared" si="0"/>
        <v>1442.0861858652102</v>
      </c>
      <c r="C17" s="5">
        <v>1357.1666666666667</v>
      </c>
      <c r="D17" s="5">
        <v>84.919519198543455</v>
      </c>
      <c r="E17" s="6">
        <f t="shared" si="1"/>
        <v>5.8886576981939671E-2</v>
      </c>
      <c r="F17" s="6">
        <f t="shared" si="2"/>
        <v>9.3530910090583463E-4</v>
      </c>
    </row>
    <row r="18" spans="1:6" x14ac:dyDescent="0.35">
      <c r="A18" s="4" t="s">
        <v>30</v>
      </c>
      <c r="B18" s="5">
        <f t="shared" si="0"/>
        <v>927.48426418439715</v>
      </c>
      <c r="C18" s="5">
        <v>852</v>
      </c>
      <c r="D18" s="5">
        <v>75.484264184397162</v>
      </c>
      <c r="E18" s="6">
        <f t="shared" si="1"/>
        <v>8.1386032194061902E-2</v>
      </c>
      <c r="F18" s="6">
        <f t="shared" si="2"/>
        <v>8.3138858925684966E-4</v>
      </c>
    </row>
    <row r="19" spans="1:6" x14ac:dyDescent="0.35">
      <c r="A19" s="4" t="s">
        <v>31</v>
      </c>
      <c r="B19" s="5">
        <f t="shared" si="0"/>
        <v>9426.226023093237</v>
      </c>
      <c r="C19" s="5">
        <v>8762.5</v>
      </c>
      <c r="D19" s="5">
        <v>663.7260230932369</v>
      </c>
      <c r="E19" s="6">
        <f t="shared" si="1"/>
        <v>7.0412699787505598E-2</v>
      </c>
      <c r="F19" s="6">
        <f t="shared" si="2"/>
        <v>7.3103215346253213E-3</v>
      </c>
    </row>
    <row r="20" spans="1:6" x14ac:dyDescent="0.35">
      <c r="A20" s="4" t="s">
        <v>32</v>
      </c>
      <c r="B20" s="5">
        <f t="shared" si="0"/>
        <v>191518.95925449787</v>
      </c>
      <c r="C20" s="5">
        <v>178806.83333333331</v>
      </c>
      <c r="D20" s="5">
        <v>12712.125921164548</v>
      </c>
      <c r="E20" s="6">
        <f t="shared" si="1"/>
        <v>6.637528718121416E-2</v>
      </c>
      <c r="F20" s="6">
        <f t="shared" si="2"/>
        <v>0.140012180687548</v>
      </c>
    </row>
    <row r="21" spans="1:6" x14ac:dyDescent="0.35">
      <c r="A21" s="4" t="s">
        <v>33</v>
      </c>
      <c r="B21" s="5">
        <f t="shared" si="0"/>
        <v>610.34748755596343</v>
      </c>
      <c r="C21" s="5">
        <v>583.33333333333337</v>
      </c>
      <c r="D21" s="5">
        <v>27.014154222630069</v>
      </c>
      <c r="E21" s="6">
        <f t="shared" si="1"/>
        <v>4.4260285777211646E-2</v>
      </c>
      <c r="F21" s="6">
        <f t="shared" si="2"/>
        <v>2.9753564947330812E-4</v>
      </c>
    </row>
    <row r="22" spans="1:6" x14ac:dyDescent="0.35">
      <c r="A22" s="4" t="s">
        <v>34</v>
      </c>
      <c r="B22" s="5">
        <f t="shared" si="0"/>
        <v>25416.628337462258</v>
      </c>
      <c r="C22" s="5">
        <v>23540.75</v>
      </c>
      <c r="D22" s="5">
        <v>1875.8783374622562</v>
      </c>
      <c r="E22" s="6">
        <f t="shared" si="1"/>
        <v>7.3805160643488979E-2</v>
      </c>
      <c r="F22" s="6">
        <f t="shared" si="2"/>
        <v>2.0661045867657813E-2</v>
      </c>
    </row>
    <row r="23" spans="1:6" x14ac:dyDescent="0.35">
      <c r="A23" s="4" t="s">
        <v>35</v>
      </c>
      <c r="B23" s="5">
        <f t="shared" si="0"/>
        <v>6142.8553508957284</v>
      </c>
      <c r="C23" s="5">
        <v>5488.4166666666661</v>
      </c>
      <c r="D23" s="5">
        <v>654.43868422906246</v>
      </c>
      <c r="E23" s="6">
        <f t="shared" si="1"/>
        <v>0.10653656106905311</v>
      </c>
      <c r="F23" s="6">
        <f t="shared" si="2"/>
        <v>7.2080301810609005E-3</v>
      </c>
    </row>
    <row r="24" spans="1:6" x14ac:dyDescent="0.35">
      <c r="A24" s="4" t="s">
        <v>75</v>
      </c>
      <c r="B24" s="5">
        <f t="shared" si="0"/>
        <v>181208.7477857066</v>
      </c>
      <c r="C24" s="5">
        <v>168719</v>
      </c>
      <c r="D24" s="5">
        <v>12489.747785706601</v>
      </c>
      <c r="E24" s="6">
        <f t="shared" si="1"/>
        <v>6.8924640439967585E-2</v>
      </c>
      <c r="F24" s="6">
        <f t="shared" si="2"/>
        <v>0.13756289345771808</v>
      </c>
    </row>
    <row r="25" spans="1:6" x14ac:dyDescent="0.35">
      <c r="A25" s="4" t="s">
        <v>36</v>
      </c>
      <c r="B25" s="5">
        <f t="shared" si="0"/>
        <v>3041.7172126352284</v>
      </c>
      <c r="C25" s="5">
        <v>2787.5</v>
      </c>
      <c r="D25" s="5">
        <v>254.21721263522846</v>
      </c>
      <c r="E25" s="6">
        <f t="shared" si="1"/>
        <v>8.3576872820134485E-2</v>
      </c>
      <c r="F25" s="6">
        <f t="shared" si="2"/>
        <v>2.7999648941573517E-3</v>
      </c>
    </row>
    <row r="26" spans="1:6" x14ac:dyDescent="0.35">
      <c r="A26" s="4" t="s">
        <v>37</v>
      </c>
      <c r="B26" s="5">
        <f t="shared" si="0"/>
        <v>13141.247301880976</v>
      </c>
      <c r="C26" s="5">
        <v>12310.583333333334</v>
      </c>
      <c r="D26" s="5">
        <v>830.66396854764116</v>
      </c>
      <c r="E26" s="6">
        <f t="shared" si="1"/>
        <v>6.3210435772618312E-2</v>
      </c>
      <c r="F26" s="6">
        <f t="shared" si="2"/>
        <v>9.1489869103085156E-3</v>
      </c>
    </row>
    <row r="27" spans="1:6" x14ac:dyDescent="0.35">
      <c r="A27" s="4" t="s">
        <v>38</v>
      </c>
      <c r="B27" s="5">
        <f t="shared" si="0"/>
        <v>12389.346339142479</v>
      </c>
      <c r="C27" s="5">
        <v>10814.416666666668</v>
      </c>
      <c r="D27" s="5">
        <v>1574.9296724758117</v>
      </c>
      <c r="E27" s="6">
        <f t="shared" si="1"/>
        <v>0.12711967438508298</v>
      </c>
      <c r="F27" s="6">
        <f t="shared" si="2"/>
        <v>1.7346377721584389E-2</v>
      </c>
    </row>
    <row r="28" spans="1:6" x14ac:dyDescent="0.35">
      <c r="A28" s="4" t="s">
        <v>39</v>
      </c>
      <c r="B28" s="5">
        <f t="shared" si="0"/>
        <v>886.08087924846939</v>
      </c>
      <c r="C28" s="5">
        <v>858.08333333333326</v>
      </c>
      <c r="D28" s="5">
        <v>27.997545915136165</v>
      </c>
      <c r="E28" s="6">
        <f t="shared" si="1"/>
        <v>3.1597054592671404E-2</v>
      </c>
      <c r="F28" s="6">
        <f t="shared" si="2"/>
        <v>3.0836678945663388E-4</v>
      </c>
    </row>
    <row r="29" spans="1:6" x14ac:dyDescent="0.35">
      <c r="A29" s="4" t="s">
        <v>40</v>
      </c>
      <c r="B29" s="5">
        <f t="shared" si="0"/>
        <v>1846.849457631894</v>
      </c>
      <c r="C29" s="5">
        <v>1660.75</v>
      </c>
      <c r="D29" s="5">
        <v>186.09945763189404</v>
      </c>
      <c r="E29" s="6">
        <f t="shared" si="1"/>
        <v>0.10076590534375141</v>
      </c>
      <c r="F29" s="6">
        <f t="shared" si="2"/>
        <v>2.0497115155561994E-3</v>
      </c>
    </row>
    <row r="30" spans="1:6" x14ac:dyDescent="0.35">
      <c r="A30" s="4" t="s">
        <v>41</v>
      </c>
      <c r="B30" s="5">
        <f t="shared" si="0"/>
        <v>3042.0643891994105</v>
      </c>
      <c r="C30" s="5">
        <v>2841.5</v>
      </c>
      <c r="D30" s="5">
        <v>200.56438919941047</v>
      </c>
      <c r="E30" s="6">
        <f t="shared" si="1"/>
        <v>6.5930356343375629E-2</v>
      </c>
      <c r="F30" s="6">
        <f t="shared" si="2"/>
        <v>2.2090292114965958E-3</v>
      </c>
    </row>
    <row r="31" spans="1:6" x14ac:dyDescent="0.35">
      <c r="A31" s="4" t="s">
        <v>42</v>
      </c>
      <c r="B31" s="5">
        <f t="shared" si="0"/>
        <v>157.1167306248436</v>
      </c>
      <c r="C31" s="5">
        <v>146.08333333333334</v>
      </c>
      <c r="D31" s="5">
        <v>11.033397291510248</v>
      </c>
      <c r="E31" s="6">
        <f t="shared" si="1"/>
        <v>7.0224203670933724E-2</v>
      </c>
      <c r="F31" s="6">
        <f t="shared" si="2"/>
        <v>1.2152255450872035E-4</v>
      </c>
    </row>
    <row r="32" spans="1:6" x14ac:dyDescent="0.35">
      <c r="A32" s="4" t="s">
        <v>43</v>
      </c>
      <c r="B32" s="5">
        <f t="shared" si="0"/>
        <v>2705.8040298334877</v>
      </c>
      <c r="C32" s="5">
        <v>2586.75</v>
      </c>
      <c r="D32" s="5">
        <v>119.0540298334875</v>
      </c>
      <c r="E32" s="6">
        <f t="shared" si="1"/>
        <v>4.3999502004146977E-2</v>
      </c>
      <c r="F32" s="6">
        <f t="shared" si="2"/>
        <v>1.3112688184495223E-3</v>
      </c>
    </row>
    <row r="33" spans="1:6" x14ac:dyDescent="0.35">
      <c r="A33" s="4" t="s">
        <v>44</v>
      </c>
      <c r="B33" s="5">
        <f t="shared" si="0"/>
        <v>263.89444366180652</v>
      </c>
      <c r="C33" s="5">
        <v>246.41666666666669</v>
      </c>
      <c r="D33" s="5">
        <v>17.477776995139816</v>
      </c>
      <c r="E33" s="6">
        <f t="shared" si="1"/>
        <v>6.6230181858388928E-2</v>
      </c>
      <c r="F33" s="6">
        <f t="shared" si="2"/>
        <v>1.9250137119755724E-4</v>
      </c>
    </row>
    <row r="34" spans="1:6" x14ac:dyDescent="0.35">
      <c r="A34" s="4" t="s">
        <v>45</v>
      </c>
      <c r="B34" s="5">
        <f t="shared" si="0"/>
        <v>88483.328474685957</v>
      </c>
      <c r="C34" s="5">
        <v>80924.333333333328</v>
      </c>
      <c r="D34" s="5">
        <v>7558.9951413526214</v>
      </c>
      <c r="E34" s="6">
        <f t="shared" si="1"/>
        <v>8.5428467392195367E-2</v>
      </c>
      <c r="F34" s="6">
        <f t="shared" si="2"/>
        <v>8.3255263526402043E-2</v>
      </c>
    </row>
    <row r="35" spans="1:6" x14ac:dyDescent="0.35">
      <c r="A35" s="4" t="s">
        <v>46</v>
      </c>
      <c r="B35" s="5">
        <f t="shared" si="0"/>
        <v>359.72101800439009</v>
      </c>
      <c r="C35" s="5">
        <v>339.33333333333331</v>
      </c>
      <c r="D35" s="5">
        <v>20.387684671056803</v>
      </c>
      <c r="E35" s="6">
        <f t="shared" si="1"/>
        <v>5.6676378778645592E-2</v>
      </c>
      <c r="F35" s="6">
        <f t="shared" si="2"/>
        <v>2.2455128337048891E-4</v>
      </c>
    </row>
    <row r="36" spans="1:6" x14ac:dyDescent="0.35">
      <c r="A36" s="4" t="s">
        <v>76</v>
      </c>
      <c r="B36" s="5">
        <f t="shared" si="0"/>
        <v>1909.0219257722742</v>
      </c>
      <c r="C36" s="5">
        <v>1788.4166666666665</v>
      </c>
      <c r="D36" s="5">
        <v>120.60525910560784</v>
      </c>
      <c r="E36" s="6">
        <f t="shared" si="1"/>
        <v>6.3176466166997153E-2</v>
      </c>
      <c r="F36" s="6">
        <f t="shared" si="2"/>
        <v>1.3283541584219909E-3</v>
      </c>
    </row>
    <row r="37" spans="1:6" x14ac:dyDescent="0.35">
      <c r="A37" s="4" t="s">
        <v>77</v>
      </c>
      <c r="B37" s="5">
        <f t="shared" si="0"/>
        <v>11260.039046930471</v>
      </c>
      <c r="C37" s="5">
        <v>10588.166666666666</v>
      </c>
      <c r="D37" s="5">
        <v>671.8723802638043</v>
      </c>
      <c r="E37" s="6">
        <f t="shared" si="1"/>
        <v>5.9668743373226509E-2</v>
      </c>
      <c r="F37" s="6">
        <f t="shared" si="2"/>
        <v>7.4000460416970932E-3</v>
      </c>
    </row>
    <row r="38" spans="1:6" x14ac:dyDescent="0.35">
      <c r="A38" s="4" t="s">
        <v>47</v>
      </c>
      <c r="B38" s="5">
        <f t="shared" si="0"/>
        <v>1533.930369256861</v>
      </c>
      <c r="C38" s="5">
        <v>1404.25</v>
      </c>
      <c r="D38" s="5">
        <v>129.68036925686096</v>
      </c>
      <c r="E38" s="6">
        <f t="shared" si="1"/>
        <v>8.4541235936078929E-2</v>
      </c>
      <c r="F38" s="6">
        <f t="shared" si="2"/>
        <v>1.4283080111557162E-3</v>
      </c>
    </row>
    <row r="39" spans="1:6" x14ac:dyDescent="0.35">
      <c r="A39" s="4" t="s">
        <v>48</v>
      </c>
      <c r="B39" s="5">
        <f t="shared" si="0"/>
        <v>61191.916666666664</v>
      </c>
      <c r="C39" s="5">
        <v>55675.916666666664</v>
      </c>
      <c r="D39" s="5">
        <v>5516</v>
      </c>
      <c r="E39" s="6">
        <f t="shared" si="1"/>
        <v>9.0142625047153563E-2</v>
      </c>
      <c r="F39" s="6">
        <f t="shared" si="2"/>
        <v>6.075358232462854E-2</v>
      </c>
    </row>
    <row r="40" spans="1:6" x14ac:dyDescent="0.35">
      <c r="A40" s="4" t="s">
        <v>78</v>
      </c>
      <c r="B40" s="5">
        <f t="shared" si="0"/>
        <v>5577.9035628332476</v>
      </c>
      <c r="C40" s="5">
        <v>5188.666666666667</v>
      </c>
      <c r="D40" s="5">
        <v>389.23689616658027</v>
      </c>
      <c r="E40" s="6">
        <f t="shared" si="1"/>
        <v>6.9781933621109571E-2</v>
      </c>
      <c r="F40" s="6">
        <f t="shared" si="2"/>
        <v>4.2870804595792648E-3</v>
      </c>
    </row>
    <row r="41" spans="1:6" x14ac:dyDescent="0.35">
      <c r="A41" s="4" t="s">
        <v>49</v>
      </c>
      <c r="B41" s="5">
        <f t="shared" si="0"/>
        <v>1332.3944721721512</v>
      </c>
      <c r="C41" s="5">
        <v>1252.6666666666665</v>
      </c>
      <c r="D41" s="5">
        <v>79.727805505484653</v>
      </c>
      <c r="E41" s="6">
        <f t="shared" si="1"/>
        <v>5.9837988801850477E-2</v>
      </c>
      <c r="F41" s="6">
        <f t="shared" si="2"/>
        <v>8.7812722903180462E-4</v>
      </c>
    </row>
    <row r="42" spans="1:6" x14ac:dyDescent="0.35">
      <c r="A42" s="4" t="s">
        <v>50</v>
      </c>
      <c r="B42" s="5">
        <f t="shared" si="0"/>
        <v>4628.3425831151844</v>
      </c>
      <c r="C42" s="5">
        <v>4297.1666666666661</v>
      </c>
      <c r="D42" s="5">
        <v>331.17591644851859</v>
      </c>
      <c r="E42" s="6">
        <f t="shared" si="1"/>
        <v>7.1553890080801888E-2</v>
      </c>
      <c r="F42" s="6">
        <f t="shared" si="2"/>
        <v>3.6475930572678348E-3</v>
      </c>
    </row>
    <row r="43" spans="1:6" x14ac:dyDescent="0.35">
      <c r="A43" s="4" t="s">
        <v>51</v>
      </c>
      <c r="B43" s="5">
        <f t="shared" si="0"/>
        <v>41546.900976618759</v>
      </c>
      <c r="C43" s="5">
        <v>39032.666666666672</v>
      </c>
      <c r="D43" s="5">
        <v>2514.2343099520858</v>
      </c>
      <c r="E43" s="6">
        <f t="shared" si="1"/>
        <v>6.0515567969004834E-2</v>
      </c>
      <c r="F43" s="6">
        <f t="shared" si="2"/>
        <v>2.769194001687449E-2</v>
      </c>
    </row>
    <row r="44" spans="1:6" x14ac:dyDescent="0.35">
      <c r="A44" s="4" t="s">
        <v>52</v>
      </c>
      <c r="B44" s="5">
        <f t="shared" si="0"/>
        <v>155.87171406916909</v>
      </c>
      <c r="C44" s="5">
        <v>138</v>
      </c>
      <c r="D44" s="5">
        <v>17.871714069169091</v>
      </c>
      <c r="E44" s="6">
        <f t="shared" si="1"/>
        <v>0.11465655700198692</v>
      </c>
      <c r="F44" s="6">
        <f t="shared" si="2"/>
        <v>1.9684021972144426E-4</v>
      </c>
    </row>
    <row r="45" spans="1:6" x14ac:dyDescent="0.35">
      <c r="A45" s="4" t="s">
        <v>53</v>
      </c>
      <c r="B45" s="5">
        <f t="shared" si="0"/>
        <v>3634.8739898763438</v>
      </c>
      <c r="C45" s="5">
        <v>3249.583333333333</v>
      </c>
      <c r="D45" s="5">
        <v>385.29065654301058</v>
      </c>
      <c r="E45" s="6">
        <f t="shared" si="1"/>
        <v>0.10599835306976294</v>
      </c>
      <c r="F45" s="6">
        <f t="shared" si="2"/>
        <v>4.2436163200137737E-3</v>
      </c>
    </row>
    <row r="46" spans="1:6" x14ac:dyDescent="0.35">
      <c r="A46" s="4" t="s">
        <v>54</v>
      </c>
      <c r="B46" s="5">
        <f t="shared" si="0"/>
        <v>9042.3752074006115</v>
      </c>
      <c r="C46" s="5">
        <v>8708.1666666666679</v>
      </c>
      <c r="D46" s="5">
        <v>334.20854073394327</v>
      </c>
      <c r="E46" s="6">
        <f t="shared" si="1"/>
        <v>3.6960260226805756E-2</v>
      </c>
      <c r="F46" s="6">
        <f t="shared" si="2"/>
        <v>3.6809945781496726E-3</v>
      </c>
    </row>
    <row r="47" spans="1:6" x14ac:dyDescent="0.35">
      <c r="A47" s="4" t="s">
        <v>55</v>
      </c>
      <c r="B47" s="5">
        <f t="shared" si="0"/>
        <v>11328.527655591341</v>
      </c>
      <c r="C47" s="5">
        <v>10443.416666666668</v>
      </c>
      <c r="D47" s="5">
        <v>885.11098892467203</v>
      </c>
      <c r="E47" s="6">
        <f t="shared" si="1"/>
        <v>7.8131158420027699E-2</v>
      </c>
      <c r="F47" s="6">
        <f t="shared" si="2"/>
        <v>9.7486699296715808E-3</v>
      </c>
    </row>
    <row r="48" spans="1:6" x14ac:dyDescent="0.35">
      <c r="A48" s="4" t="s">
        <v>56</v>
      </c>
      <c r="B48" s="5">
        <f t="shared" si="0"/>
        <v>7644.0724697083606</v>
      </c>
      <c r="C48" s="5">
        <v>7233.4166666666661</v>
      </c>
      <c r="D48" s="5">
        <v>410.65580304169424</v>
      </c>
      <c r="E48" s="6">
        <f t="shared" si="1"/>
        <v>5.3722123209719093E-2</v>
      </c>
      <c r="F48" s="6">
        <f t="shared" si="2"/>
        <v>4.5229896912944191E-3</v>
      </c>
    </row>
    <row r="49" spans="1:6" x14ac:dyDescent="0.35">
      <c r="A49" s="4" t="s">
        <v>57</v>
      </c>
      <c r="B49" s="5">
        <f t="shared" si="0"/>
        <v>7348.0883627853782</v>
      </c>
      <c r="C49" s="5">
        <v>6875.4166666666661</v>
      </c>
      <c r="D49" s="5">
        <v>472.67169611871236</v>
      </c>
      <c r="E49" s="6">
        <f t="shared" si="1"/>
        <v>6.432580458783986E-2</v>
      </c>
      <c r="F49" s="6">
        <f t="shared" si="2"/>
        <v>5.2060367662563447E-3</v>
      </c>
    </row>
    <row r="50" spans="1:6" x14ac:dyDescent="0.35">
      <c r="A50" s="4" t="s">
        <v>58</v>
      </c>
      <c r="B50" s="5">
        <f t="shared" si="0"/>
        <v>694.20767549027312</v>
      </c>
      <c r="C50" s="5">
        <v>599.08333333333337</v>
      </c>
      <c r="D50" s="5">
        <v>95.124342156939747</v>
      </c>
      <c r="E50" s="6">
        <f t="shared" si="1"/>
        <v>0.13702577127191759</v>
      </c>
      <c r="F50" s="6">
        <f t="shared" si="2"/>
        <v>1.0477056838846578E-3</v>
      </c>
    </row>
    <row r="51" spans="1:6" x14ac:dyDescent="0.35">
      <c r="A51" s="4" t="s">
        <v>59</v>
      </c>
      <c r="B51" s="5">
        <f t="shared" si="0"/>
        <v>3227.0799221399934</v>
      </c>
      <c r="C51" s="5">
        <v>2939.583333333333</v>
      </c>
      <c r="D51" s="5">
        <v>287.4965888066605</v>
      </c>
      <c r="E51" s="6">
        <f t="shared" si="1"/>
        <v>8.9088772433008445E-2</v>
      </c>
      <c r="F51" s="6">
        <f t="shared" si="2"/>
        <v>3.1665061051695666E-3</v>
      </c>
    </row>
    <row r="52" spans="1:6" x14ac:dyDescent="0.35">
      <c r="A52" s="4" t="s">
        <v>60</v>
      </c>
      <c r="B52" s="5">
        <f t="shared" si="0"/>
        <v>893.36308677312888</v>
      </c>
      <c r="C52" s="5">
        <v>828.58333333333326</v>
      </c>
      <c r="D52" s="5">
        <v>64.779753439795641</v>
      </c>
      <c r="E52" s="6">
        <f t="shared" si="1"/>
        <v>7.2512234273953799E-2</v>
      </c>
      <c r="F52" s="6">
        <f t="shared" si="2"/>
        <v>7.1348841254056624E-4</v>
      </c>
    </row>
    <row r="53" spans="1:6" x14ac:dyDescent="0.35">
      <c r="A53" s="4" t="s">
        <v>61</v>
      </c>
      <c r="B53" s="5">
        <f t="shared" si="0"/>
        <v>1579.5825585217533</v>
      </c>
      <c r="C53" s="5">
        <v>1364.5833333333333</v>
      </c>
      <c r="D53" s="5">
        <v>214.9992251884201</v>
      </c>
      <c r="E53" s="6">
        <f t="shared" si="1"/>
        <v>0.13611142008913188</v>
      </c>
      <c r="F53" s="6">
        <f t="shared" si="2"/>
        <v>2.368015432780281E-3</v>
      </c>
    </row>
    <row r="54" spans="1:6" x14ac:dyDescent="0.35">
      <c r="A54" s="4" t="s">
        <v>62</v>
      </c>
      <c r="B54" s="5">
        <f t="shared" si="0"/>
        <v>4723.5391619131196</v>
      </c>
      <c r="C54" s="5">
        <v>4408.5</v>
      </c>
      <c r="D54" s="5">
        <v>315.03916191311981</v>
      </c>
      <c r="E54" s="6">
        <f t="shared" si="1"/>
        <v>6.6695575312118976E-2</v>
      </c>
      <c r="F54" s="6">
        <f t="shared" si="2"/>
        <v>3.4698617945559652E-3</v>
      </c>
    </row>
    <row r="55" spans="1:6" x14ac:dyDescent="0.35">
      <c r="A55" s="4" t="s">
        <v>63</v>
      </c>
      <c r="B55" s="5">
        <f t="shared" si="0"/>
        <v>66699.679870360531</v>
      </c>
      <c r="C55" s="5">
        <v>62928.333333333336</v>
      </c>
      <c r="D55" s="5">
        <v>3771.3465370272006</v>
      </c>
      <c r="E55" s="6">
        <f t="shared" si="1"/>
        <v>5.6542198468677828E-2</v>
      </c>
      <c r="F55" s="6">
        <f t="shared" si="2"/>
        <v>4.1537855749090788E-2</v>
      </c>
    </row>
    <row r="56" spans="1:6" x14ac:dyDescent="0.35">
      <c r="A56" s="4" t="s">
        <v>79</v>
      </c>
      <c r="B56" s="5">
        <f t="shared" si="0"/>
        <v>1294.762928586375</v>
      </c>
      <c r="C56" s="5">
        <v>1108.5833333333335</v>
      </c>
      <c r="D56" s="5">
        <v>186.17959525304158</v>
      </c>
      <c r="E56" s="6">
        <f t="shared" si="1"/>
        <v>0.14379435118389811</v>
      </c>
      <c r="F56" s="6">
        <f t="shared" si="2"/>
        <v>2.0505941565213347E-3</v>
      </c>
    </row>
    <row r="57" spans="1:6" x14ac:dyDescent="0.35">
      <c r="A57" s="4" t="s">
        <v>80</v>
      </c>
      <c r="B57" s="5">
        <f t="shared" si="0"/>
        <v>4125.8401844243226</v>
      </c>
      <c r="C57" s="5">
        <v>3825.0833333333335</v>
      </c>
      <c r="D57" s="5">
        <v>300.7568510909889</v>
      </c>
      <c r="E57" s="6">
        <f t="shared" si="1"/>
        <v>7.2895904263667793E-2</v>
      </c>
      <c r="F57" s="6">
        <f t="shared" si="2"/>
        <v>3.3125554953684628E-3</v>
      </c>
    </row>
    <row r="58" spans="1:6" x14ac:dyDescent="0.35">
      <c r="A58" s="4" t="s">
        <v>64</v>
      </c>
      <c r="B58" s="5">
        <f t="shared" si="0"/>
        <v>3719.0167423948023</v>
      </c>
      <c r="C58" s="5">
        <v>3062.4166666666665</v>
      </c>
      <c r="D58" s="5">
        <v>656.60007572813606</v>
      </c>
      <c r="E58" s="6">
        <f t="shared" si="1"/>
        <v>0.17655206233498394</v>
      </c>
      <c r="F58" s="6">
        <f t="shared" si="2"/>
        <v>7.2318358874377533E-3</v>
      </c>
    </row>
    <row r="59" spans="1:6" x14ac:dyDescent="0.35">
      <c r="A59" s="4" t="s">
        <v>65</v>
      </c>
      <c r="B59" s="5">
        <f t="shared" si="0"/>
        <v>2240.0652100203438</v>
      </c>
      <c r="C59" s="5">
        <v>2086.75</v>
      </c>
      <c r="D59" s="5">
        <v>153.31521002034384</v>
      </c>
      <c r="E59" s="6">
        <f t="shared" si="1"/>
        <v>6.8442297721748674E-2</v>
      </c>
      <c r="F59" s="6">
        <f t="shared" si="2"/>
        <v>1.6886236826665472E-3</v>
      </c>
    </row>
    <row r="60" spans="1:6" x14ac:dyDescent="0.35">
      <c r="A60" s="4" t="s">
        <v>66</v>
      </c>
      <c r="B60" s="5">
        <f t="shared" si="0"/>
        <v>172.4820221907066</v>
      </c>
      <c r="C60" s="5">
        <v>163.33333333333334</v>
      </c>
      <c r="D60" s="5">
        <v>9.1486888573732656</v>
      </c>
      <c r="E60" s="6">
        <f t="shared" si="1"/>
        <v>5.3041405366049801E-2</v>
      </c>
      <c r="F60" s="6">
        <f t="shared" si="2"/>
        <v>1.0076425338267559E-4</v>
      </c>
    </row>
    <row r="61" spans="1:6" x14ac:dyDescent="0.35">
      <c r="A61" s="4" t="s">
        <v>67</v>
      </c>
      <c r="B61" s="5">
        <f t="shared" si="0"/>
        <v>1168.5543358730658</v>
      </c>
      <c r="C61" s="5">
        <v>1010.75</v>
      </c>
      <c r="D61" s="5">
        <v>157.80433587306575</v>
      </c>
      <c r="E61" s="6">
        <f t="shared" si="1"/>
        <v>0.1350423604865279</v>
      </c>
      <c r="F61" s="6">
        <f t="shared" si="2"/>
        <v>1.7380672064263294E-3</v>
      </c>
    </row>
    <row r="62" spans="1:6" x14ac:dyDescent="0.35">
      <c r="A62" s="4" t="s">
        <v>68</v>
      </c>
      <c r="B62" s="5">
        <f t="shared" si="0"/>
        <v>653.3607309244951</v>
      </c>
      <c r="C62" s="5">
        <v>618.66666666666663</v>
      </c>
      <c r="D62" s="5">
        <v>34.694064257828423</v>
      </c>
      <c r="E62" s="6">
        <f t="shared" si="1"/>
        <v>5.3100932785992309E-2</v>
      </c>
      <c r="F62" s="6">
        <f t="shared" si="2"/>
        <v>3.8212267749527406E-4</v>
      </c>
    </row>
    <row r="63" spans="1:6" x14ac:dyDescent="0.35">
      <c r="A63" s="4" t="s">
        <v>69</v>
      </c>
      <c r="B63" s="5">
        <f t="shared" si="0"/>
        <v>3501.0681892888165</v>
      </c>
      <c r="C63" s="5">
        <v>3150.083333333333</v>
      </c>
      <c r="D63" s="5">
        <v>350.98485595548357</v>
      </c>
      <c r="E63" s="6">
        <f t="shared" si="1"/>
        <v>0.10025079118118527</v>
      </c>
      <c r="F63" s="6">
        <f t="shared" si="2"/>
        <v>3.8657700038051777E-3</v>
      </c>
    </row>
    <row r="64" spans="1:6" x14ac:dyDescent="0.35">
      <c r="A64" s="4" t="s">
        <v>70</v>
      </c>
      <c r="B64" s="5">
        <f t="shared" si="0"/>
        <v>5336.2522142933985</v>
      </c>
      <c r="C64" s="5">
        <v>5169</v>
      </c>
      <c r="D64" s="5">
        <v>167.25221429339837</v>
      </c>
      <c r="E64" s="6">
        <f t="shared" si="1"/>
        <v>3.1342636662750979E-2</v>
      </c>
      <c r="F64" s="6">
        <f t="shared" si="2"/>
        <v>1.842126753091079E-3</v>
      </c>
    </row>
    <row r="65" spans="1:6" x14ac:dyDescent="0.35">
      <c r="A65" s="4" t="s">
        <v>71</v>
      </c>
      <c r="B65" s="5">
        <f t="shared" si="0"/>
        <v>1101.3714692464</v>
      </c>
      <c r="C65" s="5">
        <v>1031.1666666666665</v>
      </c>
      <c r="D65" s="5">
        <v>70.20480257973351</v>
      </c>
      <c r="E65" s="6">
        <f t="shared" si="1"/>
        <v>6.3743073558796909E-2</v>
      </c>
      <c r="F65" s="6">
        <f t="shared" si="2"/>
        <v>7.7324025618421568E-4</v>
      </c>
    </row>
    <row r="66" spans="1:6" x14ac:dyDescent="0.35">
      <c r="A66" s="4" t="s">
        <v>72</v>
      </c>
      <c r="B66" s="5">
        <f t="shared" si="0"/>
        <v>65347.742167394419</v>
      </c>
      <c r="C66" s="5">
        <v>59087.083333333328</v>
      </c>
      <c r="D66" s="5">
        <v>6260.6588340610906</v>
      </c>
      <c r="E66" s="6">
        <f t="shared" si="1"/>
        <v>9.5805281504964951E-2</v>
      </c>
      <c r="F66" s="6">
        <f t="shared" si="2"/>
        <v>6.8955303096726511E-2</v>
      </c>
    </row>
    <row r="67" spans="1:6" x14ac:dyDescent="0.35">
      <c r="A67" s="4" t="s">
        <v>73</v>
      </c>
      <c r="B67" s="5">
        <f t="shared" si="0"/>
        <v>2398.7117433128924</v>
      </c>
      <c r="C67" s="5">
        <v>2252.25</v>
      </c>
      <c r="D67" s="5">
        <v>146.46174331289234</v>
      </c>
      <c r="E67" s="6">
        <f t="shared" si="1"/>
        <v>6.1058500972948127E-2</v>
      </c>
      <c r="F67" s="6">
        <f t="shared" si="2"/>
        <v>1.613139155142933E-3</v>
      </c>
    </row>
    <row r="68" spans="1:6" x14ac:dyDescent="0.35">
      <c r="A68" s="4" t="s">
        <v>9</v>
      </c>
      <c r="B68" s="5">
        <f t="shared" si="0"/>
        <v>1223539.25</v>
      </c>
      <c r="C68" s="5">
        <f>'State of Colorado'!C3</f>
        <v>1132746.25</v>
      </c>
      <c r="D68" s="5">
        <f>'State of Colorado'!D3</f>
        <v>90793.000000000015</v>
      </c>
      <c r="E68" s="6">
        <f t="shared" si="1"/>
        <v>7.4205220633502364E-2</v>
      </c>
      <c r="F68" s="6">
        <f t="shared" si="2"/>
        <v>1</v>
      </c>
    </row>
    <row r="69" spans="1:6" x14ac:dyDescent="0.35">
      <c r="A69" s="46" t="s">
        <v>15</v>
      </c>
      <c r="B69" s="46"/>
      <c r="C69" s="46"/>
      <c r="D69" s="46"/>
      <c r="E69" s="46"/>
      <c r="F69" s="46"/>
    </row>
    <row r="70" spans="1:6" x14ac:dyDescent="0.35">
      <c r="A70" s="4" t="s">
        <v>10</v>
      </c>
      <c r="B70" s="5">
        <f>C70+D70</f>
        <v>13024.768967229527</v>
      </c>
      <c r="C70" s="10">
        <v>10212.75</v>
      </c>
      <c r="D70" s="13">
        <v>2812.0189672295278</v>
      </c>
      <c r="E70" s="6">
        <f>D70/B70</f>
        <v>0.21589780013024421</v>
      </c>
      <c r="F70" s="6">
        <f>D70/$D$134</f>
        <v>0.15587688288412019</v>
      </c>
    </row>
    <row r="71" spans="1:6" x14ac:dyDescent="0.35">
      <c r="A71" s="4" t="s">
        <v>19</v>
      </c>
      <c r="B71" s="5">
        <f t="shared" ref="B71:B134" si="3">C71+D71</f>
        <v>374.58542090496894</v>
      </c>
      <c r="C71" s="10">
        <v>345.16666666666669</v>
      </c>
      <c r="D71" s="13">
        <v>29.418754238302284</v>
      </c>
      <c r="E71" s="6">
        <f t="shared" ref="E71:E134" si="4">D71/B71</f>
        <v>7.8536837251244024E-2</v>
      </c>
      <c r="F71" s="6">
        <f t="shared" ref="F71:F134" si="5">D71/$D$134</f>
        <v>1.6307513435866014E-3</v>
      </c>
    </row>
    <row r="72" spans="1:6" x14ac:dyDescent="0.35">
      <c r="A72" s="4" t="s">
        <v>11</v>
      </c>
      <c r="B72" s="5">
        <f t="shared" si="3"/>
        <v>13101.37472307574</v>
      </c>
      <c r="C72" s="10">
        <v>9868.0833333333339</v>
      </c>
      <c r="D72" s="13">
        <v>3233.2913897424055</v>
      </c>
      <c r="E72" s="6">
        <f t="shared" si="4"/>
        <v>0.24679023828297486</v>
      </c>
      <c r="F72" s="6">
        <f t="shared" si="5"/>
        <v>0.17922901273516664</v>
      </c>
    </row>
    <row r="73" spans="1:6" x14ac:dyDescent="0.35">
      <c r="A73" s="4" t="s">
        <v>20</v>
      </c>
      <c r="B73" s="5">
        <f t="shared" si="3"/>
        <v>273.74105975918354</v>
      </c>
      <c r="C73" s="10">
        <v>240.25</v>
      </c>
      <c r="D73" s="13">
        <v>33.491059759183557</v>
      </c>
      <c r="E73" s="6">
        <f t="shared" si="4"/>
        <v>0.12234576642848695</v>
      </c>
      <c r="F73" s="6">
        <f t="shared" si="5"/>
        <v>1.8564889001764725E-3</v>
      </c>
    </row>
    <row r="74" spans="1:6" x14ac:dyDescent="0.35">
      <c r="A74" s="4" t="s">
        <v>21</v>
      </c>
      <c r="B74" s="5">
        <f t="shared" si="3"/>
        <v>81.131832808116272</v>
      </c>
      <c r="C74" s="10">
        <v>73.916666666666671</v>
      </c>
      <c r="D74" s="13">
        <v>7.2151661414495987</v>
      </c>
      <c r="E74" s="6">
        <f t="shared" si="4"/>
        <v>8.8931383548478238E-2</v>
      </c>
      <c r="F74" s="6">
        <f t="shared" si="5"/>
        <v>3.9995377724221729E-4</v>
      </c>
    </row>
    <row r="75" spans="1:6" x14ac:dyDescent="0.35">
      <c r="A75" s="4" t="s">
        <v>22</v>
      </c>
      <c r="B75" s="5">
        <f t="shared" si="3"/>
        <v>115.35154756836565</v>
      </c>
      <c r="C75" s="10">
        <v>78.5</v>
      </c>
      <c r="D75" s="13">
        <v>36.851547568365653</v>
      </c>
      <c r="E75" s="6">
        <f t="shared" si="4"/>
        <v>0.31947163558013619</v>
      </c>
      <c r="F75" s="6">
        <f t="shared" si="5"/>
        <v>2.0427687122153912E-3</v>
      </c>
    </row>
    <row r="76" spans="1:6" x14ac:dyDescent="0.35">
      <c r="A76" s="4" t="s">
        <v>23</v>
      </c>
      <c r="B76" s="5">
        <f t="shared" si="3"/>
        <v>3830.7029258573839</v>
      </c>
      <c r="C76" s="10">
        <v>3433.4166666666665</v>
      </c>
      <c r="D76" s="13">
        <v>397.28625919071754</v>
      </c>
      <c r="E76" s="6">
        <f t="shared" si="4"/>
        <v>0.10371105953140372</v>
      </c>
      <c r="F76" s="6">
        <f t="shared" si="5"/>
        <v>2.202251991079366E-2</v>
      </c>
    </row>
    <row r="77" spans="1:6" x14ac:dyDescent="0.35">
      <c r="A77" s="4" t="s">
        <v>24</v>
      </c>
      <c r="B77" s="5">
        <f t="shared" si="3"/>
        <v>725.01340266608895</v>
      </c>
      <c r="C77" s="10">
        <v>680.33333333333337</v>
      </c>
      <c r="D77" s="13">
        <v>44.6800693327556</v>
      </c>
      <c r="E77" s="6">
        <f t="shared" si="4"/>
        <v>6.162654258314916E-2</v>
      </c>
      <c r="F77" s="6">
        <f t="shared" si="5"/>
        <v>2.4767222468268075E-3</v>
      </c>
    </row>
    <row r="78" spans="1:6" x14ac:dyDescent="0.35">
      <c r="A78" s="4" t="s">
        <v>25</v>
      </c>
      <c r="B78" s="5">
        <f t="shared" si="3"/>
        <v>469.44556544865861</v>
      </c>
      <c r="C78" s="10">
        <v>410.58333333333331</v>
      </c>
      <c r="D78" s="13">
        <v>58.86223211532532</v>
      </c>
      <c r="E78" s="6">
        <f t="shared" si="4"/>
        <v>0.12538670390691517</v>
      </c>
      <c r="F78" s="6">
        <f t="shared" si="5"/>
        <v>3.2628731771244639E-3</v>
      </c>
    </row>
    <row r="79" spans="1:6" x14ac:dyDescent="0.35">
      <c r="A79" s="4" t="s">
        <v>26</v>
      </c>
      <c r="B79" s="5">
        <f t="shared" si="3"/>
        <v>43.285746474152845</v>
      </c>
      <c r="C79" s="10">
        <v>32.875</v>
      </c>
      <c r="D79" s="13">
        <v>10.410746474152845</v>
      </c>
      <c r="E79" s="6">
        <f t="shared" si="4"/>
        <v>0.24051211593103514</v>
      </c>
      <c r="F79" s="6">
        <f t="shared" si="5"/>
        <v>5.7709237661601146E-4</v>
      </c>
    </row>
    <row r="80" spans="1:6" x14ac:dyDescent="0.35">
      <c r="A80" s="4" t="s">
        <v>74</v>
      </c>
      <c r="B80" s="5">
        <f t="shared" si="3"/>
        <v>93.416666666666671</v>
      </c>
      <c r="C80" s="10">
        <v>93.416666666666671</v>
      </c>
      <c r="D80" s="13">
        <v>0</v>
      </c>
      <c r="E80" s="6">
        <f t="shared" si="4"/>
        <v>0</v>
      </c>
      <c r="F80" s="6">
        <f t="shared" si="5"/>
        <v>0</v>
      </c>
    </row>
    <row r="81" spans="1:6" x14ac:dyDescent="0.35">
      <c r="A81" s="4" t="s">
        <v>27</v>
      </c>
      <c r="B81" s="5">
        <f t="shared" si="3"/>
        <v>229.05889079473985</v>
      </c>
      <c r="C81" s="10">
        <v>213.33333333333334</v>
      </c>
      <c r="D81" s="13">
        <v>15.725557461406519</v>
      </c>
      <c r="E81" s="6">
        <f t="shared" si="4"/>
        <v>6.8652901473701025E-2</v>
      </c>
      <c r="F81" s="6">
        <f t="shared" si="5"/>
        <v>8.7170495905801123E-4</v>
      </c>
    </row>
    <row r="82" spans="1:6" x14ac:dyDescent="0.35">
      <c r="A82" s="4" t="s">
        <v>28</v>
      </c>
      <c r="B82" s="5">
        <f t="shared" si="3"/>
        <v>57.378980679989894</v>
      </c>
      <c r="C82" s="10">
        <v>50.666666666666664</v>
      </c>
      <c r="D82" s="13">
        <v>6.712314013323228</v>
      </c>
      <c r="E82" s="6">
        <f t="shared" si="4"/>
        <v>0.1169821062308284</v>
      </c>
      <c r="F82" s="6">
        <f t="shared" si="5"/>
        <v>3.7207949076071114E-4</v>
      </c>
    </row>
    <row r="83" spans="1:6" x14ac:dyDescent="0.35">
      <c r="A83" s="4" t="s">
        <v>29</v>
      </c>
      <c r="B83" s="5">
        <f t="shared" si="3"/>
        <v>83.601730239102409</v>
      </c>
      <c r="C83" s="10">
        <v>50.583333333333336</v>
      </c>
      <c r="D83" s="13">
        <v>33.018396905769073</v>
      </c>
      <c r="E83" s="6">
        <f t="shared" si="4"/>
        <v>0.39494872667510444</v>
      </c>
      <c r="F83" s="6">
        <f t="shared" si="5"/>
        <v>1.8302880768164679E-3</v>
      </c>
    </row>
    <row r="84" spans="1:6" x14ac:dyDescent="0.35">
      <c r="A84" s="4" t="s">
        <v>30</v>
      </c>
      <c r="B84" s="5">
        <f t="shared" si="3"/>
        <v>78.063608156028366</v>
      </c>
      <c r="C84" s="10">
        <v>64</v>
      </c>
      <c r="D84" s="13">
        <v>14.063608156028369</v>
      </c>
      <c r="E84" s="6">
        <f t="shared" si="4"/>
        <v>0.18015575359928229</v>
      </c>
      <c r="F84" s="6">
        <f t="shared" si="5"/>
        <v>7.7957916607696075E-4</v>
      </c>
    </row>
    <row r="85" spans="1:6" x14ac:dyDescent="0.35">
      <c r="A85" s="4" t="s">
        <v>31</v>
      </c>
      <c r="B85" s="5">
        <f t="shared" si="3"/>
        <v>949.85280025135489</v>
      </c>
      <c r="C85" s="10">
        <v>611</v>
      </c>
      <c r="D85" s="13">
        <v>338.85280025135495</v>
      </c>
      <c r="E85" s="6">
        <f t="shared" si="4"/>
        <v>0.35674243436634179</v>
      </c>
      <c r="F85" s="6">
        <f t="shared" si="5"/>
        <v>1.8783414648079547E-2</v>
      </c>
    </row>
    <row r="86" spans="1:6" x14ac:dyDescent="0.35">
      <c r="A86" s="4" t="s">
        <v>32</v>
      </c>
      <c r="B86" s="5">
        <f t="shared" si="3"/>
        <v>11305.583333333334</v>
      </c>
      <c r="C86" s="10">
        <v>10384.583333333334</v>
      </c>
      <c r="D86" s="13">
        <v>921</v>
      </c>
      <c r="E86" s="6">
        <f t="shared" si="4"/>
        <v>8.1464173306699486E-2</v>
      </c>
      <c r="F86" s="6">
        <f t="shared" si="5"/>
        <v>5.1053215077605331E-2</v>
      </c>
    </row>
    <row r="87" spans="1:6" x14ac:dyDescent="0.35">
      <c r="A87" s="4" t="s">
        <v>33</v>
      </c>
      <c r="B87" s="5">
        <f t="shared" si="3"/>
        <v>47.970419343177333</v>
      </c>
      <c r="C87" s="10">
        <v>42.25</v>
      </c>
      <c r="D87" s="13">
        <v>5.7204193431773307</v>
      </c>
      <c r="E87" s="6">
        <f t="shared" si="4"/>
        <v>0.11924889174417705</v>
      </c>
      <c r="F87" s="6">
        <f t="shared" si="5"/>
        <v>3.1709641591892083E-4</v>
      </c>
    </row>
    <row r="88" spans="1:6" x14ac:dyDescent="0.35">
      <c r="A88" s="4" t="s">
        <v>34</v>
      </c>
      <c r="B88" s="5">
        <f t="shared" si="3"/>
        <v>2657</v>
      </c>
      <c r="C88" s="10">
        <v>2501</v>
      </c>
      <c r="D88" s="13">
        <v>156</v>
      </c>
      <c r="E88" s="6">
        <f t="shared" si="4"/>
        <v>5.871283402333459E-2</v>
      </c>
      <c r="F88" s="6">
        <f t="shared" si="5"/>
        <v>8.6474501108647472E-3</v>
      </c>
    </row>
    <row r="89" spans="1:6" x14ac:dyDescent="0.35">
      <c r="A89" s="4" t="s">
        <v>35</v>
      </c>
      <c r="B89" s="5">
        <f t="shared" si="3"/>
        <v>1584.6461282900143</v>
      </c>
      <c r="C89" s="10">
        <v>1130.5833333333333</v>
      </c>
      <c r="D89" s="13">
        <v>454.06279495668099</v>
      </c>
      <c r="E89" s="6">
        <f t="shared" si="4"/>
        <v>0.28653892301283596</v>
      </c>
      <c r="F89" s="6">
        <f t="shared" si="5"/>
        <v>2.5169777990946846E-2</v>
      </c>
    </row>
    <row r="90" spans="1:6" x14ac:dyDescent="0.35">
      <c r="A90" s="4" t="s">
        <v>75</v>
      </c>
      <c r="B90" s="5">
        <f t="shared" si="3"/>
        <v>11143.642177956277</v>
      </c>
      <c r="C90" s="10">
        <v>8429.5833333333339</v>
      </c>
      <c r="D90" s="13">
        <v>2714.0588446229426</v>
      </c>
      <c r="E90" s="6">
        <f t="shared" si="4"/>
        <v>0.24355222478264246</v>
      </c>
      <c r="F90" s="6">
        <f t="shared" si="5"/>
        <v>0.15044672087710328</v>
      </c>
    </row>
    <row r="91" spans="1:6" x14ac:dyDescent="0.35">
      <c r="A91" s="4" t="s">
        <v>36</v>
      </c>
      <c r="B91" s="5">
        <f t="shared" si="3"/>
        <v>270.90999163639771</v>
      </c>
      <c r="C91" s="10">
        <v>249.83333333333334</v>
      </c>
      <c r="D91" s="13">
        <v>21.076658303064338</v>
      </c>
      <c r="E91" s="6">
        <f t="shared" si="4"/>
        <v>7.7799486743746274E-2</v>
      </c>
      <c r="F91" s="6">
        <f t="shared" si="5"/>
        <v>1.1683291742275133E-3</v>
      </c>
    </row>
    <row r="92" spans="1:6" x14ac:dyDescent="0.35">
      <c r="A92" s="4" t="s">
        <v>37</v>
      </c>
      <c r="B92" s="5">
        <f t="shared" si="3"/>
        <v>769.17915510329931</v>
      </c>
      <c r="C92" s="10">
        <v>614.41666666666663</v>
      </c>
      <c r="D92" s="13">
        <v>154.76248843663274</v>
      </c>
      <c r="E92" s="6">
        <f t="shared" si="4"/>
        <v>0.20120473547654633</v>
      </c>
      <c r="F92" s="6">
        <f t="shared" si="5"/>
        <v>8.5788519089042559E-3</v>
      </c>
    </row>
    <row r="93" spans="1:6" x14ac:dyDescent="0.35">
      <c r="A93" s="4" t="s">
        <v>38</v>
      </c>
      <c r="B93" s="5">
        <f t="shared" si="3"/>
        <v>1839.3333333333333</v>
      </c>
      <c r="C93" s="10">
        <v>1839.3333333333333</v>
      </c>
      <c r="D93" s="13">
        <v>0</v>
      </c>
      <c r="E93" s="6">
        <f t="shared" si="4"/>
        <v>0</v>
      </c>
      <c r="F93" s="6">
        <f t="shared" si="5"/>
        <v>0</v>
      </c>
    </row>
    <row r="94" spans="1:6" x14ac:dyDescent="0.35">
      <c r="A94" s="4" t="s">
        <v>39</v>
      </c>
      <c r="B94" s="5">
        <f t="shared" si="3"/>
        <v>59.75</v>
      </c>
      <c r="C94" s="10">
        <v>59.75</v>
      </c>
      <c r="D94" s="13">
        <v>0</v>
      </c>
      <c r="E94" s="6">
        <f t="shared" si="4"/>
        <v>0</v>
      </c>
      <c r="F94" s="6">
        <f t="shared" si="5"/>
        <v>0</v>
      </c>
    </row>
    <row r="95" spans="1:6" x14ac:dyDescent="0.35">
      <c r="A95" s="4" t="s">
        <v>40</v>
      </c>
      <c r="B95" s="5">
        <f t="shared" si="3"/>
        <v>363.78623418093025</v>
      </c>
      <c r="C95" s="10">
        <v>234.66666666666666</v>
      </c>
      <c r="D95" s="13">
        <v>129.11956751426357</v>
      </c>
      <c r="E95" s="6">
        <f t="shared" si="4"/>
        <v>0.35493252735353786</v>
      </c>
      <c r="F95" s="6">
        <f t="shared" si="5"/>
        <v>7.1574039642052986E-3</v>
      </c>
    </row>
    <row r="96" spans="1:6" x14ac:dyDescent="0.35">
      <c r="A96" s="4" t="s">
        <v>41</v>
      </c>
      <c r="B96" s="5">
        <f t="shared" si="3"/>
        <v>386.97078779789217</v>
      </c>
      <c r="C96" s="10">
        <v>344.5</v>
      </c>
      <c r="D96" s="13">
        <v>42.470787797892164</v>
      </c>
      <c r="E96" s="6">
        <f t="shared" si="4"/>
        <v>0.10975192220471662</v>
      </c>
      <c r="F96" s="6">
        <f t="shared" si="5"/>
        <v>2.3542565298166392E-3</v>
      </c>
    </row>
    <row r="97" spans="1:6" x14ac:dyDescent="0.35">
      <c r="A97" s="4" t="s">
        <v>42</v>
      </c>
      <c r="B97" s="10" t="s">
        <v>101</v>
      </c>
      <c r="C97" s="10" t="s">
        <v>101</v>
      </c>
      <c r="D97" s="13">
        <v>2.3363922026639972</v>
      </c>
      <c r="E97" s="10" t="s">
        <v>101</v>
      </c>
      <c r="F97" s="10" t="s">
        <v>101</v>
      </c>
    </row>
    <row r="98" spans="1:6" x14ac:dyDescent="0.35">
      <c r="A98" s="4" t="s">
        <v>43</v>
      </c>
      <c r="B98" s="5">
        <f t="shared" si="3"/>
        <v>86.597835723095898</v>
      </c>
      <c r="C98" s="10">
        <v>64.416666666666671</v>
      </c>
      <c r="D98" s="13">
        <v>22.18116905642923</v>
      </c>
      <c r="E98" s="6">
        <f t="shared" si="4"/>
        <v>0.25613999323672992</v>
      </c>
      <c r="F98" s="6">
        <f t="shared" si="5"/>
        <v>1.2295548257444144E-3</v>
      </c>
    </row>
    <row r="99" spans="1:6" x14ac:dyDescent="0.35">
      <c r="A99" s="4" t="s">
        <v>44</v>
      </c>
      <c r="B99" s="5">
        <f t="shared" si="3"/>
        <v>45.570879606802691</v>
      </c>
      <c r="C99" s="10">
        <v>33.444444444444443</v>
      </c>
      <c r="D99" s="13">
        <v>12.126435162358245</v>
      </c>
      <c r="E99" s="6">
        <f t="shared" si="4"/>
        <v>0.26610052882428992</v>
      </c>
      <c r="F99" s="6">
        <f t="shared" si="5"/>
        <v>6.7219707108416007E-4</v>
      </c>
    </row>
    <row r="100" spans="1:6" x14ac:dyDescent="0.35">
      <c r="A100" s="4" t="s">
        <v>45</v>
      </c>
      <c r="B100" s="5">
        <f t="shared" si="3"/>
        <v>7065.8648444215232</v>
      </c>
      <c r="C100" s="10">
        <v>5565.333333333333</v>
      </c>
      <c r="D100" s="13">
        <v>1500.5315110881897</v>
      </c>
      <c r="E100" s="6">
        <f t="shared" si="4"/>
        <v>0.21236346068420123</v>
      </c>
      <c r="F100" s="6">
        <f t="shared" si="5"/>
        <v>8.3178021678946237E-2</v>
      </c>
    </row>
    <row r="101" spans="1:6" x14ac:dyDescent="0.35">
      <c r="A101" s="4" t="s">
        <v>46</v>
      </c>
      <c r="B101" s="5">
        <f t="shared" si="3"/>
        <v>41.427137021168669</v>
      </c>
      <c r="C101" s="10">
        <v>33.5</v>
      </c>
      <c r="D101" s="13">
        <v>7.9271370211686705</v>
      </c>
      <c r="E101" s="6">
        <f t="shared" si="4"/>
        <v>0.19135131199430985</v>
      </c>
      <c r="F101" s="6">
        <f t="shared" si="5"/>
        <v>4.3942001225990424E-4</v>
      </c>
    </row>
    <row r="102" spans="1:6" x14ac:dyDescent="0.35">
      <c r="A102" s="4" t="s">
        <v>76</v>
      </c>
      <c r="B102" s="5">
        <f t="shared" si="3"/>
        <v>264.477055196756</v>
      </c>
      <c r="C102" s="10">
        <v>217.58333333333334</v>
      </c>
      <c r="D102" s="13">
        <v>46.893721863422677</v>
      </c>
      <c r="E102" s="6">
        <f t="shared" si="4"/>
        <v>0.17730733514306712</v>
      </c>
      <c r="F102" s="6">
        <f t="shared" si="5"/>
        <v>2.5994302585045834E-3</v>
      </c>
    </row>
    <row r="103" spans="1:6" x14ac:dyDescent="0.35">
      <c r="A103" s="4" t="s">
        <v>77</v>
      </c>
      <c r="B103" s="5">
        <f t="shared" si="3"/>
        <v>1157.189925660206</v>
      </c>
      <c r="C103" s="10">
        <v>1014.9166666666666</v>
      </c>
      <c r="D103" s="13">
        <v>142.27325899353929</v>
      </c>
      <c r="E103" s="6">
        <f t="shared" si="4"/>
        <v>0.12294719806895037</v>
      </c>
      <c r="F103" s="6">
        <f t="shared" si="5"/>
        <v>7.8865442901075011E-3</v>
      </c>
    </row>
    <row r="104" spans="1:6" x14ac:dyDescent="0.35">
      <c r="A104" s="4" t="s">
        <v>47</v>
      </c>
      <c r="B104" s="5">
        <f t="shared" si="3"/>
        <v>200.16098134443416</v>
      </c>
      <c r="C104" s="10">
        <v>176</v>
      </c>
      <c r="D104" s="13">
        <v>24.16098134443417</v>
      </c>
      <c r="E104" s="6">
        <f t="shared" si="4"/>
        <v>0.12070774824419099</v>
      </c>
      <c r="F104" s="6">
        <f t="shared" si="5"/>
        <v>1.3393005179841561E-3</v>
      </c>
    </row>
    <row r="105" spans="1:6" x14ac:dyDescent="0.35">
      <c r="A105" s="4" t="s">
        <v>48</v>
      </c>
      <c r="B105" s="5">
        <f t="shared" si="3"/>
        <v>5279.833333333333</v>
      </c>
      <c r="C105" s="10">
        <v>4626.833333333333</v>
      </c>
      <c r="D105" s="13">
        <v>653</v>
      </c>
      <c r="E105" s="6">
        <f t="shared" si="4"/>
        <v>0.12367814640613656</v>
      </c>
      <c r="F105" s="6">
        <f t="shared" si="5"/>
        <v>3.6197339246119745E-2</v>
      </c>
    </row>
    <row r="106" spans="1:6" x14ac:dyDescent="0.35">
      <c r="A106" s="4" t="s">
        <v>78</v>
      </c>
      <c r="B106" s="5">
        <f t="shared" si="3"/>
        <v>242.45351496536227</v>
      </c>
      <c r="C106" s="10">
        <v>212.91666666666666</v>
      </c>
      <c r="D106" s="13">
        <v>29.536848298695602</v>
      </c>
      <c r="E106" s="6">
        <f t="shared" si="4"/>
        <v>0.12182478898239663</v>
      </c>
      <c r="F106" s="6">
        <f t="shared" si="5"/>
        <v>1.637297577533016E-3</v>
      </c>
    </row>
    <row r="107" spans="1:6" x14ac:dyDescent="0.35">
      <c r="A107" s="4" t="s">
        <v>49</v>
      </c>
      <c r="B107" s="5">
        <f t="shared" si="3"/>
        <v>92.333088765900669</v>
      </c>
      <c r="C107" s="10">
        <v>61.333333333333336</v>
      </c>
      <c r="D107" s="13">
        <v>30.999755432567326</v>
      </c>
      <c r="E107" s="6">
        <f t="shared" si="4"/>
        <v>0.33573831274250382</v>
      </c>
      <c r="F107" s="6">
        <f t="shared" si="5"/>
        <v>1.71838999071881E-3</v>
      </c>
    </row>
    <row r="108" spans="1:6" x14ac:dyDescent="0.35">
      <c r="A108" s="4" t="s">
        <v>50</v>
      </c>
      <c r="B108" s="5">
        <f t="shared" si="3"/>
        <v>467.68444536031427</v>
      </c>
      <c r="C108" s="10">
        <v>338.91666666666669</v>
      </c>
      <c r="D108" s="13">
        <v>128.76777869364759</v>
      </c>
      <c r="E108" s="6">
        <f t="shared" si="4"/>
        <v>0.27533047115655535</v>
      </c>
      <c r="F108" s="6">
        <f t="shared" si="5"/>
        <v>7.1379034752576285E-3</v>
      </c>
    </row>
    <row r="109" spans="1:6" x14ac:dyDescent="0.35">
      <c r="A109" s="4" t="s">
        <v>51</v>
      </c>
      <c r="B109" s="5">
        <f t="shared" si="3"/>
        <v>3315.9758496321319</v>
      </c>
      <c r="C109" s="10">
        <v>2712.8333333333335</v>
      </c>
      <c r="D109" s="13">
        <v>603.14251629879823</v>
      </c>
      <c r="E109" s="6">
        <f t="shared" si="4"/>
        <v>0.18188990018299128</v>
      </c>
      <c r="F109" s="6">
        <f t="shared" si="5"/>
        <v>3.3433620637405674E-2</v>
      </c>
    </row>
    <row r="110" spans="1:6" x14ac:dyDescent="0.35">
      <c r="A110" s="4" t="s">
        <v>52</v>
      </c>
      <c r="B110" s="10" t="s">
        <v>101</v>
      </c>
      <c r="C110" s="10" t="s">
        <v>101</v>
      </c>
      <c r="D110" s="13">
        <v>1.3561769516135467</v>
      </c>
      <c r="E110" s="10" t="s">
        <v>101</v>
      </c>
      <c r="F110" s="10" t="s">
        <v>101</v>
      </c>
    </row>
    <row r="111" spans="1:6" x14ac:dyDescent="0.35">
      <c r="A111" s="4" t="s">
        <v>53</v>
      </c>
      <c r="B111" s="5">
        <f t="shared" si="3"/>
        <v>289.58333333333331</v>
      </c>
      <c r="C111" s="10">
        <v>289.58333333333331</v>
      </c>
      <c r="D111" s="13">
        <v>0</v>
      </c>
      <c r="E111" s="6">
        <f t="shared" si="4"/>
        <v>0</v>
      </c>
      <c r="F111" s="6">
        <f t="shared" si="5"/>
        <v>0</v>
      </c>
    </row>
    <row r="112" spans="1:6" x14ac:dyDescent="0.35">
      <c r="A112" s="4" t="s">
        <v>54</v>
      </c>
      <c r="B112" s="5">
        <f t="shared" si="3"/>
        <v>613.5207887248223</v>
      </c>
      <c r="C112" s="10">
        <v>542.75</v>
      </c>
      <c r="D112" s="13">
        <v>70.770788724822268</v>
      </c>
      <c r="E112" s="6">
        <f t="shared" si="4"/>
        <v>0.11535190009113862</v>
      </c>
      <c r="F112" s="6">
        <f t="shared" si="5"/>
        <v>3.9229927231054481E-3</v>
      </c>
    </row>
    <row r="113" spans="1:6" x14ac:dyDescent="0.35">
      <c r="A113" s="4" t="s">
        <v>55</v>
      </c>
      <c r="B113" s="5">
        <f t="shared" si="3"/>
        <v>1707.0433849134658</v>
      </c>
      <c r="C113" s="10">
        <v>1255.1666666666667</v>
      </c>
      <c r="D113" s="13">
        <v>451.87671824679916</v>
      </c>
      <c r="E113" s="6">
        <f t="shared" si="4"/>
        <v>0.26471308359260354</v>
      </c>
      <c r="F113" s="6">
        <f t="shared" si="5"/>
        <v>2.5048598572438983E-2</v>
      </c>
    </row>
    <row r="114" spans="1:6" x14ac:dyDescent="0.35">
      <c r="A114" s="4" t="s">
        <v>56</v>
      </c>
      <c r="B114" s="5">
        <f t="shared" si="3"/>
        <v>865.50447165886169</v>
      </c>
      <c r="C114" s="10">
        <v>705.83333333333337</v>
      </c>
      <c r="D114" s="13">
        <v>159.67113832552832</v>
      </c>
      <c r="E114" s="6">
        <f t="shared" si="4"/>
        <v>0.18448331990647721</v>
      </c>
      <c r="F114" s="6">
        <f t="shared" si="5"/>
        <v>8.8509500180448085E-3</v>
      </c>
    </row>
    <row r="115" spans="1:6" x14ac:dyDescent="0.35">
      <c r="A115" s="4" t="s">
        <v>57</v>
      </c>
      <c r="B115" s="5">
        <f t="shared" si="3"/>
        <v>380.86821373010491</v>
      </c>
      <c r="C115" s="10">
        <v>345</v>
      </c>
      <c r="D115" s="13">
        <v>35.868213730104912</v>
      </c>
      <c r="E115" s="6">
        <f t="shared" si="4"/>
        <v>9.4174867938762272E-2</v>
      </c>
      <c r="F115" s="6">
        <f t="shared" si="5"/>
        <v>1.9882601845956165E-3</v>
      </c>
    </row>
    <row r="116" spans="1:6" x14ac:dyDescent="0.35">
      <c r="A116" s="4" t="s">
        <v>58</v>
      </c>
      <c r="B116" s="5">
        <f t="shared" si="3"/>
        <v>134.89727175136804</v>
      </c>
      <c r="C116" s="10">
        <v>86.333333333333329</v>
      </c>
      <c r="D116" s="13">
        <v>48.563938418034716</v>
      </c>
      <c r="E116" s="6">
        <f t="shared" si="4"/>
        <v>0.36000682435997611</v>
      </c>
      <c r="F116" s="6">
        <f t="shared" si="5"/>
        <v>2.6920143247247631E-3</v>
      </c>
    </row>
    <row r="117" spans="1:6" x14ac:dyDescent="0.35">
      <c r="A117" s="4" t="s">
        <v>59</v>
      </c>
      <c r="B117" s="5">
        <f t="shared" si="3"/>
        <v>253.56400323774284</v>
      </c>
      <c r="C117" s="10">
        <v>200</v>
      </c>
      <c r="D117" s="13">
        <v>53.564003237742831</v>
      </c>
      <c r="E117" s="6">
        <f t="shared" si="4"/>
        <v>0.21124450850194601</v>
      </c>
      <c r="F117" s="6">
        <f t="shared" si="5"/>
        <v>2.9691797803626852E-3</v>
      </c>
    </row>
    <row r="118" spans="1:6" x14ac:dyDescent="0.35">
      <c r="A118" s="4" t="s">
        <v>60</v>
      </c>
      <c r="B118" s="5">
        <f t="shared" si="3"/>
        <v>122.437655685287</v>
      </c>
      <c r="C118" s="10">
        <v>97.25</v>
      </c>
      <c r="D118" s="13">
        <v>25.187655685287002</v>
      </c>
      <c r="E118" s="6">
        <f t="shared" si="4"/>
        <v>0.20571821262266896</v>
      </c>
      <c r="F118" s="6">
        <f t="shared" si="5"/>
        <v>1.3962115124881932E-3</v>
      </c>
    </row>
    <row r="119" spans="1:6" x14ac:dyDescent="0.35">
      <c r="A119" s="4" t="s">
        <v>61</v>
      </c>
      <c r="B119" s="5">
        <f t="shared" si="3"/>
        <v>303.92081073466227</v>
      </c>
      <c r="C119" s="10">
        <v>154.75</v>
      </c>
      <c r="D119" s="13">
        <v>149.17081073466227</v>
      </c>
      <c r="E119" s="6">
        <f t="shared" si="4"/>
        <v>0.4908213109002782</v>
      </c>
      <c r="F119" s="6">
        <f t="shared" si="5"/>
        <v>8.2688919475976883E-3</v>
      </c>
    </row>
    <row r="120" spans="1:6" x14ac:dyDescent="0.35">
      <c r="A120" s="4" t="s">
        <v>62</v>
      </c>
      <c r="B120" s="5">
        <f t="shared" si="3"/>
        <v>338.98976159134122</v>
      </c>
      <c r="C120" s="10">
        <v>315.08333333333331</v>
      </c>
      <c r="D120" s="13">
        <v>23.9064282580079</v>
      </c>
      <c r="E120" s="6">
        <f t="shared" si="4"/>
        <v>7.0522567247407214E-2</v>
      </c>
      <c r="F120" s="6">
        <f t="shared" si="5"/>
        <v>1.3251900364749394E-3</v>
      </c>
    </row>
    <row r="121" spans="1:6" x14ac:dyDescent="0.35">
      <c r="A121" s="4" t="s">
        <v>63</v>
      </c>
      <c r="B121" s="5">
        <f t="shared" si="3"/>
        <v>2439.2925926597236</v>
      </c>
      <c r="C121" s="10">
        <v>2088.0833333333335</v>
      </c>
      <c r="D121" s="13">
        <v>351.20925932638994</v>
      </c>
      <c r="E121" s="6">
        <f t="shared" si="4"/>
        <v>0.14397996385642406</v>
      </c>
      <c r="F121" s="6">
        <f t="shared" si="5"/>
        <v>1.9468362490376385E-2</v>
      </c>
    </row>
    <row r="122" spans="1:6" x14ac:dyDescent="0.35">
      <c r="A122" s="4" t="s">
        <v>79</v>
      </c>
      <c r="B122" s="5">
        <f t="shared" si="3"/>
        <v>99.833333333333329</v>
      </c>
      <c r="C122" s="10">
        <v>99.833333333333329</v>
      </c>
      <c r="D122" s="13">
        <v>0</v>
      </c>
      <c r="E122" s="6">
        <f t="shared" si="4"/>
        <v>0</v>
      </c>
      <c r="F122" s="6">
        <f t="shared" si="5"/>
        <v>0</v>
      </c>
    </row>
    <row r="123" spans="1:6" x14ac:dyDescent="0.35">
      <c r="A123" s="4" t="s">
        <v>80</v>
      </c>
      <c r="B123" s="5">
        <f t="shared" si="3"/>
        <v>285.90596287579609</v>
      </c>
      <c r="C123" s="10">
        <v>263.08333333333331</v>
      </c>
      <c r="D123" s="13">
        <v>22.822629542462803</v>
      </c>
      <c r="E123" s="6">
        <f t="shared" si="4"/>
        <v>7.9825650759083544E-2</v>
      </c>
      <c r="F123" s="6">
        <f t="shared" si="5"/>
        <v>1.2651125023538142E-3</v>
      </c>
    </row>
    <row r="124" spans="1:6" x14ac:dyDescent="0.35">
      <c r="A124" s="4" t="s">
        <v>64</v>
      </c>
      <c r="B124" s="5">
        <f t="shared" si="3"/>
        <v>406.66666666666669</v>
      </c>
      <c r="C124" s="10">
        <v>406.66666666666669</v>
      </c>
      <c r="D124" s="13">
        <v>0</v>
      </c>
      <c r="E124" s="6">
        <f t="shared" si="4"/>
        <v>0</v>
      </c>
      <c r="F124" s="6">
        <f t="shared" si="5"/>
        <v>0</v>
      </c>
    </row>
    <row r="125" spans="1:6" x14ac:dyDescent="0.35">
      <c r="A125" s="4" t="s">
        <v>65</v>
      </c>
      <c r="B125" s="5">
        <f t="shared" si="3"/>
        <v>137.55083635831772</v>
      </c>
      <c r="C125" s="10">
        <v>125.91666666666667</v>
      </c>
      <c r="D125" s="13">
        <v>11.634169691651042</v>
      </c>
      <c r="E125" s="6">
        <f t="shared" si="4"/>
        <v>8.45808720591434E-2</v>
      </c>
      <c r="F125" s="6">
        <f t="shared" si="5"/>
        <v>6.4490962814030175E-4</v>
      </c>
    </row>
    <row r="126" spans="1:6" x14ac:dyDescent="0.35">
      <c r="A126" s="4" t="s">
        <v>66</v>
      </c>
      <c r="B126" s="10" t="s">
        <v>101</v>
      </c>
      <c r="C126" s="10" t="s">
        <v>101</v>
      </c>
      <c r="D126" s="13">
        <v>1.9372931787213925</v>
      </c>
      <c r="E126" s="10" t="s">
        <v>101</v>
      </c>
      <c r="F126" s="10" t="s">
        <v>101</v>
      </c>
    </row>
    <row r="127" spans="1:6" x14ac:dyDescent="0.35">
      <c r="A127" s="4" t="s">
        <v>67</v>
      </c>
      <c r="B127" s="5">
        <f t="shared" si="3"/>
        <v>216.89736011834631</v>
      </c>
      <c r="C127" s="10">
        <v>136.33333333333334</v>
      </c>
      <c r="D127" s="13">
        <v>80.56402678501297</v>
      </c>
      <c r="E127" s="6">
        <f t="shared" si="4"/>
        <v>0.37143848473330704</v>
      </c>
      <c r="F127" s="6">
        <f t="shared" si="5"/>
        <v>4.4658551432934027E-3</v>
      </c>
    </row>
    <row r="128" spans="1:6" x14ac:dyDescent="0.35">
      <c r="A128" s="4" t="s">
        <v>68</v>
      </c>
      <c r="B128" s="5">
        <f t="shared" si="3"/>
        <v>45.9897417549072</v>
      </c>
      <c r="C128" s="10">
        <v>32.5</v>
      </c>
      <c r="D128" s="13">
        <v>13.4897417549072</v>
      </c>
      <c r="E128" s="6">
        <f t="shared" si="4"/>
        <v>0.29332066761318176</v>
      </c>
      <c r="F128" s="6">
        <f t="shared" si="5"/>
        <v>7.4776838996159665E-4</v>
      </c>
    </row>
    <row r="129" spans="1:6" x14ac:dyDescent="0.35">
      <c r="A129" s="4" t="s">
        <v>69</v>
      </c>
      <c r="B129" s="5">
        <f t="shared" si="3"/>
        <v>800.18705829870157</v>
      </c>
      <c r="C129" s="10">
        <v>556.66666666666663</v>
      </c>
      <c r="D129" s="13">
        <v>243.52039163203494</v>
      </c>
      <c r="E129" s="6">
        <f t="shared" si="4"/>
        <v>0.30432933038156096</v>
      </c>
      <c r="F129" s="6">
        <f t="shared" si="5"/>
        <v>1.3498913061642737E-2</v>
      </c>
    </row>
    <row r="130" spans="1:6" x14ac:dyDescent="0.35">
      <c r="A130" s="4" t="s">
        <v>70</v>
      </c>
      <c r="B130" s="5">
        <f t="shared" si="3"/>
        <v>350.52448871039076</v>
      </c>
      <c r="C130" s="10">
        <v>257.58333333333331</v>
      </c>
      <c r="D130" s="13">
        <v>92.941155377057413</v>
      </c>
      <c r="E130" s="6">
        <f t="shared" si="4"/>
        <v>0.26514882232335829</v>
      </c>
      <c r="F130" s="6">
        <f t="shared" si="5"/>
        <v>5.1519487459566202E-3</v>
      </c>
    </row>
    <row r="131" spans="1:6" x14ac:dyDescent="0.35">
      <c r="A131" s="4" t="s">
        <v>71</v>
      </c>
      <c r="B131" s="5">
        <f t="shared" si="3"/>
        <v>126.71368928462516</v>
      </c>
      <c r="C131" s="10">
        <v>99.416666666666671</v>
      </c>
      <c r="D131" s="13">
        <v>27.297022617958497</v>
      </c>
      <c r="E131" s="6">
        <f t="shared" si="4"/>
        <v>0.21542283846415156</v>
      </c>
      <c r="F131" s="6">
        <f t="shared" si="5"/>
        <v>1.5131387260509147E-3</v>
      </c>
    </row>
    <row r="132" spans="1:6" x14ac:dyDescent="0.35">
      <c r="A132" s="4" t="s">
        <v>72</v>
      </c>
      <c r="B132" s="5">
        <f t="shared" si="3"/>
        <v>7357.2365992629848</v>
      </c>
      <c r="C132" s="10">
        <v>6113.583333333333</v>
      </c>
      <c r="D132" s="13">
        <v>1243.6532659296518</v>
      </c>
      <c r="E132" s="6">
        <f t="shared" si="4"/>
        <v>0.1690380959141963</v>
      </c>
      <c r="F132" s="6">
        <f t="shared" si="5"/>
        <v>6.8938651104747894E-2</v>
      </c>
    </row>
    <row r="133" spans="1:6" x14ac:dyDescent="0.35">
      <c r="A133" s="4" t="s">
        <v>73</v>
      </c>
      <c r="B133" s="5">
        <f t="shared" si="3"/>
        <v>356.19723684091343</v>
      </c>
      <c r="C133" s="10">
        <v>299.25</v>
      </c>
      <c r="D133" s="13">
        <v>56.947236840913412</v>
      </c>
      <c r="E133" s="6">
        <f t="shared" si="4"/>
        <v>0.15987557159615887</v>
      </c>
      <c r="F133" s="6">
        <f t="shared" si="5"/>
        <v>3.1567204457269081E-3</v>
      </c>
    </row>
    <row r="134" spans="1:6" x14ac:dyDescent="0.35">
      <c r="A134" s="4" t="s">
        <v>9</v>
      </c>
      <c r="B134" s="5">
        <f t="shared" si="3"/>
        <v>99807.083333333328</v>
      </c>
      <c r="C134" s="5">
        <f>'State of Colorado'!C4</f>
        <v>81767.083333333328</v>
      </c>
      <c r="D134" s="5">
        <f>'State of Colorado'!D4</f>
        <v>18039.999999999996</v>
      </c>
      <c r="E134" s="6">
        <f t="shared" si="4"/>
        <v>0.18074869435619548</v>
      </c>
      <c r="F134" s="6">
        <f t="shared" si="5"/>
        <v>1</v>
      </c>
    </row>
    <row r="135" spans="1:6" x14ac:dyDescent="0.35">
      <c r="A135" s="46" t="s">
        <v>1</v>
      </c>
      <c r="B135" s="46"/>
      <c r="C135" s="46"/>
      <c r="D135" s="46"/>
      <c r="E135" s="46"/>
      <c r="F135" s="46"/>
    </row>
    <row r="136" spans="1:6" x14ac:dyDescent="0.35">
      <c r="A136" s="4" t="s">
        <v>10</v>
      </c>
      <c r="B136" s="5">
        <f>C136+D136</f>
        <v>15610.439347396095</v>
      </c>
      <c r="C136" s="5">
        <v>5909</v>
      </c>
      <c r="D136" s="5">
        <v>9701.4393473960954</v>
      </c>
      <c r="E136" s="6">
        <f>D136/B136</f>
        <v>0.62147125596528119</v>
      </c>
      <c r="F136" s="6">
        <f>D136/$D$200</f>
        <v>7.4448766613561049E-2</v>
      </c>
    </row>
    <row r="137" spans="1:6" x14ac:dyDescent="0.35">
      <c r="A137" s="4" t="s">
        <v>19</v>
      </c>
      <c r="B137" s="5">
        <f t="shared" ref="B137:B203" si="6">C137+D137</f>
        <v>934.19540814755374</v>
      </c>
      <c r="C137" s="5">
        <v>212</v>
      </c>
      <c r="D137" s="5">
        <v>722.19540814755374</v>
      </c>
      <c r="E137" s="6">
        <f t="shared" ref="E137:E200" si="7">D137/B137</f>
        <v>0.77306675011346748</v>
      </c>
      <c r="F137" s="6">
        <f t="shared" ref="F137:F200" si="8">D137/$D$200</f>
        <v>5.5421216857881872E-3</v>
      </c>
    </row>
    <row r="138" spans="1:6" x14ac:dyDescent="0.35">
      <c r="A138" s="4" t="s">
        <v>11</v>
      </c>
      <c r="B138" s="5">
        <f t="shared" si="6"/>
        <v>26638.428633447449</v>
      </c>
      <c r="C138" s="5">
        <v>11094</v>
      </c>
      <c r="D138" s="5">
        <v>15544.428633447449</v>
      </c>
      <c r="E138" s="6">
        <f t="shared" si="7"/>
        <v>0.5835339932149648</v>
      </c>
      <c r="F138" s="6">
        <f t="shared" si="8"/>
        <v>0.11928781885167369</v>
      </c>
    </row>
    <row r="139" spans="1:6" x14ac:dyDescent="0.35">
      <c r="A139" s="4" t="s">
        <v>20</v>
      </c>
      <c r="B139" s="5">
        <f t="shared" si="6"/>
        <v>1102.370860996371</v>
      </c>
      <c r="C139" s="5">
        <v>656</v>
      </c>
      <c r="D139" s="5">
        <v>446.37086099637105</v>
      </c>
      <c r="E139" s="6">
        <f t="shared" si="7"/>
        <v>0.40491895857345278</v>
      </c>
      <c r="F139" s="6">
        <f t="shared" si="8"/>
        <v>3.4254463552702277E-3</v>
      </c>
    </row>
    <row r="140" spans="1:6" x14ac:dyDescent="0.35">
      <c r="A140" s="4" t="s">
        <v>21</v>
      </c>
      <c r="B140" s="5">
        <f t="shared" si="6"/>
        <v>324.12374270397754</v>
      </c>
      <c r="C140" s="5">
        <v>147</v>
      </c>
      <c r="D140" s="5">
        <v>177.12374270397754</v>
      </c>
      <c r="E140" s="6">
        <f t="shared" si="7"/>
        <v>0.54646950953464957</v>
      </c>
      <c r="F140" s="6">
        <f t="shared" si="8"/>
        <v>1.359246160295607E-3</v>
      </c>
    </row>
    <row r="141" spans="1:6" x14ac:dyDescent="0.35">
      <c r="A141" s="4" t="s">
        <v>22</v>
      </c>
      <c r="B141" s="5">
        <f t="shared" si="6"/>
        <v>205.80887594069378</v>
      </c>
      <c r="C141" s="5">
        <v>59</v>
      </c>
      <c r="D141" s="5">
        <v>146.80887594069378</v>
      </c>
      <c r="E141" s="6">
        <f t="shared" si="7"/>
        <v>0.71332626092860285</v>
      </c>
      <c r="F141" s="6">
        <f t="shared" si="8"/>
        <v>1.1266101194191906E-3</v>
      </c>
    </row>
    <row r="142" spans="1:6" x14ac:dyDescent="0.35">
      <c r="A142" s="4" t="s">
        <v>23</v>
      </c>
      <c r="B142" s="5">
        <f t="shared" si="6"/>
        <v>14053.870072688584</v>
      </c>
      <c r="C142" s="5">
        <v>8079</v>
      </c>
      <c r="D142" s="5">
        <v>5974.8700726885845</v>
      </c>
      <c r="E142" s="6">
        <f t="shared" si="7"/>
        <v>0.42514055144851348</v>
      </c>
      <c r="F142" s="6">
        <f t="shared" si="8"/>
        <v>4.5851104321683454E-2</v>
      </c>
    </row>
    <row r="143" spans="1:6" x14ac:dyDescent="0.35">
      <c r="A143" s="4" t="s">
        <v>24</v>
      </c>
      <c r="B143" s="5">
        <f t="shared" si="6"/>
        <v>2055.7231285133962</v>
      </c>
      <c r="C143" s="5">
        <v>1323</v>
      </c>
      <c r="D143" s="5">
        <v>732.72312851339609</v>
      </c>
      <c r="E143" s="6">
        <f t="shared" si="7"/>
        <v>0.35643084340996228</v>
      </c>
      <c r="F143" s="6">
        <f t="shared" si="8"/>
        <v>5.6229113262140484E-3</v>
      </c>
    </row>
    <row r="144" spans="1:6" x14ac:dyDescent="0.35">
      <c r="A144" s="4" t="s">
        <v>25</v>
      </c>
      <c r="B144" s="5">
        <f t="shared" si="6"/>
        <v>1888.4249764957967</v>
      </c>
      <c r="C144" s="5">
        <v>1147</v>
      </c>
      <c r="D144" s="5">
        <v>741.42497649579684</v>
      </c>
      <c r="E144" s="6">
        <f t="shared" si="7"/>
        <v>0.39261553184474474</v>
      </c>
      <c r="F144" s="6">
        <f t="shared" si="8"/>
        <v>5.6896892368260774E-3</v>
      </c>
    </row>
    <row r="145" spans="1:6" x14ac:dyDescent="0.35">
      <c r="A145" s="4" t="s">
        <v>26</v>
      </c>
      <c r="B145" s="5">
        <f t="shared" si="6"/>
        <v>72.474241610572975</v>
      </c>
      <c r="C145" s="5">
        <v>31</v>
      </c>
      <c r="D145" s="5">
        <v>41.474241610572975</v>
      </c>
      <c r="E145" s="6">
        <f t="shared" si="7"/>
        <v>0.57226182280633153</v>
      </c>
      <c r="F145" s="6">
        <f t="shared" si="8"/>
        <v>3.1827299265327493E-4</v>
      </c>
    </row>
    <row r="146" spans="1:6" x14ac:dyDescent="0.35">
      <c r="A146" s="4" t="s">
        <v>74</v>
      </c>
      <c r="B146" s="5">
        <f t="shared" si="6"/>
        <v>371.98360980925071</v>
      </c>
      <c r="C146" s="5">
        <v>218</v>
      </c>
      <c r="D146" s="5">
        <v>153.98360980925071</v>
      </c>
      <c r="E146" s="6">
        <f t="shared" si="7"/>
        <v>0.41395267358207499</v>
      </c>
      <c r="F146" s="6">
        <f t="shared" si="8"/>
        <v>1.181668968747355E-3</v>
      </c>
    </row>
    <row r="147" spans="1:6" x14ac:dyDescent="0.35">
      <c r="A147" s="4" t="s">
        <v>27</v>
      </c>
      <c r="B147" s="5">
        <f t="shared" si="6"/>
        <v>513.04372221859535</v>
      </c>
      <c r="C147" s="5">
        <v>127</v>
      </c>
      <c r="D147" s="5">
        <v>386.04372221859529</v>
      </c>
      <c r="E147" s="6">
        <f t="shared" si="7"/>
        <v>0.75245774482766503</v>
      </c>
      <c r="F147" s="6">
        <f t="shared" si="8"/>
        <v>2.9624963831574799E-3</v>
      </c>
    </row>
    <row r="148" spans="1:6" x14ac:dyDescent="0.35">
      <c r="A148" s="4" t="s">
        <v>28</v>
      </c>
      <c r="B148" s="5">
        <f t="shared" si="6"/>
        <v>216.77932135396438</v>
      </c>
      <c r="C148" s="5">
        <v>52</v>
      </c>
      <c r="D148" s="5">
        <v>164.77932135396438</v>
      </c>
      <c r="E148" s="6">
        <f t="shared" si="7"/>
        <v>0.76012472188206226</v>
      </c>
      <c r="F148" s="6">
        <f t="shared" si="8"/>
        <v>1.2645151712992926E-3</v>
      </c>
    </row>
    <row r="149" spans="1:6" x14ac:dyDescent="0.35">
      <c r="A149" s="4" t="s">
        <v>29</v>
      </c>
      <c r="B149" s="5">
        <f t="shared" si="6"/>
        <v>163.53840353941527</v>
      </c>
      <c r="C149" s="5">
        <v>32</v>
      </c>
      <c r="D149" s="5">
        <v>131.53840353941527</v>
      </c>
      <c r="E149" s="6">
        <f t="shared" si="7"/>
        <v>0.80432730595729762</v>
      </c>
      <c r="F149" s="6">
        <f t="shared" si="8"/>
        <v>1.0094246384640632E-3</v>
      </c>
    </row>
    <row r="150" spans="1:6" x14ac:dyDescent="0.35">
      <c r="A150" s="4" t="s">
        <v>30</v>
      </c>
      <c r="B150" s="5">
        <f t="shared" si="6"/>
        <v>363.1443244982658</v>
      </c>
      <c r="C150" s="5">
        <v>186</v>
      </c>
      <c r="D150" s="5">
        <v>177.1443244982658</v>
      </c>
      <c r="E150" s="6">
        <f t="shared" si="7"/>
        <v>0.48780694767298161</v>
      </c>
      <c r="F150" s="6">
        <f t="shared" si="8"/>
        <v>1.3594041048175058E-3</v>
      </c>
    </row>
    <row r="151" spans="1:6" x14ac:dyDescent="0.35">
      <c r="A151" s="4" t="s">
        <v>31</v>
      </c>
      <c r="B151" s="5">
        <f t="shared" si="6"/>
        <v>2202.1761672396278</v>
      </c>
      <c r="C151" s="5">
        <v>869</v>
      </c>
      <c r="D151" s="5">
        <v>1333.1761672396278</v>
      </c>
      <c r="E151" s="6">
        <f t="shared" si="7"/>
        <v>0.60539033482990168</v>
      </c>
      <c r="F151" s="6">
        <f t="shared" si="8"/>
        <v>1.0230783059652368E-2</v>
      </c>
    </row>
    <row r="152" spans="1:6" x14ac:dyDescent="0.35">
      <c r="A152" s="4" t="s">
        <v>32</v>
      </c>
      <c r="B152" s="5">
        <f t="shared" si="6"/>
        <v>31442.467596751056</v>
      </c>
      <c r="C152" s="5">
        <v>12199</v>
      </c>
      <c r="D152" s="5">
        <v>19243.467596751056</v>
      </c>
      <c r="E152" s="6">
        <f t="shared" si="7"/>
        <v>0.61202154498648442</v>
      </c>
      <c r="F152" s="6">
        <f t="shared" si="8"/>
        <v>0.14767421375784548</v>
      </c>
    </row>
    <row r="153" spans="1:6" x14ac:dyDescent="0.35">
      <c r="A153" s="4" t="s">
        <v>33</v>
      </c>
      <c r="B153" s="5">
        <f t="shared" si="6"/>
        <v>136.24209343731462</v>
      </c>
      <c r="C153" s="5">
        <v>60</v>
      </c>
      <c r="D153" s="5">
        <v>76.242093437314622</v>
      </c>
      <c r="E153" s="6">
        <f t="shared" si="7"/>
        <v>0.55960747162472091</v>
      </c>
      <c r="F153" s="6">
        <f t="shared" si="8"/>
        <v>5.8508120467376285E-4</v>
      </c>
    </row>
    <row r="154" spans="1:6" x14ac:dyDescent="0.35">
      <c r="A154" s="4" t="s">
        <v>34</v>
      </c>
      <c r="B154" s="5">
        <f t="shared" si="6"/>
        <v>7775.6497391879857</v>
      </c>
      <c r="C154" s="5">
        <v>5535</v>
      </c>
      <c r="D154" s="5">
        <v>2240.6497391879852</v>
      </c>
      <c r="E154" s="6">
        <f t="shared" si="7"/>
        <v>0.28816238055264781</v>
      </c>
      <c r="F154" s="6">
        <f t="shared" si="8"/>
        <v>1.7194727866882576E-2</v>
      </c>
    </row>
    <row r="155" spans="1:6" x14ac:dyDescent="0.35">
      <c r="A155" s="4" t="s">
        <v>35</v>
      </c>
      <c r="B155" s="5">
        <f t="shared" si="6"/>
        <v>4166.4617384951089</v>
      </c>
      <c r="C155" s="5">
        <v>1872</v>
      </c>
      <c r="D155" s="5">
        <v>2294.4617384951093</v>
      </c>
      <c r="E155" s="6">
        <f t="shared" si="7"/>
        <v>0.55069790208222325</v>
      </c>
      <c r="F155" s="6">
        <f t="shared" si="8"/>
        <v>1.7607680711709719E-2</v>
      </c>
    </row>
    <row r="156" spans="1:6" x14ac:dyDescent="0.35">
      <c r="A156" s="4" t="s">
        <v>75</v>
      </c>
      <c r="B156" s="5">
        <f t="shared" si="6"/>
        <v>25041.204246530229</v>
      </c>
      <c r="C156" s="5">
        <v>7642</v>
      </c>
      <c r="D156" s="5">
        <v>17399.204246530229</v>
      </c>
      <c r="E156" s="6">
        <f t="shared" si="7"/>
        <v>0.69482298356082883</v>
      </c>
      <c r="F156" s="6">
        <f t="shared" si="8"/>
        <v>0.13352135181459299</v>
      </c>
    </row>
    <row r="157" spans="1:6" x14ac:dyDescent="0.35">
      <c r="A157" s="4" t="s">
        <v>36</v>
      </c>
      <c r="B157" s="5">
        <f t="shared" si="6"/>
        <v>713.5866759592509</v>
      </c>
      <c r="C157" s="5">
        <v>458</v>
      </c>
      <c r="D157" s="5">
        <v>255.58667595925084</v>
      </c>
      <c r="E157" s="6">
        <f t="shared" si="7"/>
        <v>0.35817187255588001</v>
      </c>
      <c r="F157" s="6">
        <f t="shared" si="8"/>
        <v>1.9613700716619273E-3</v>
      </c>
    </row>
    <row r="158" spans="1:6" x14ac:dyDescent="0.35">
      <c r="A158" s="4" t="s">
        <v>37</v>
      </c>
      <c r="B158" s="5">
        <f t="shared" si="6"/>
        <v>2596.3785782154637</v>
      </c>
      <c r="C158" s="5">
        <v>647</v>
      </c>
      <c r="D158" s="5">
        <v>1949.3785782154637</v>
      </c>
      <c r="E158" s="6">
        <f t="shared" si="7"/>
        <v>0.750806756214768</v>
      </c>
      <c r="F158" s="6">
        <f t="shared" si="8"/>
        <v>1.4959515347585169E-2</v>
      </c>
    </row>
    <row r="159" spans="1:6" x14ac:dyDescent="0.35">
      <c r="A159" s="4" t="s">
        <v>38</v>
      </c>
      <c r="B159" s="5">
        <f t="shared" si="6"/>
        <v>2907.3081571695348</v>
      </c>
      <c r="C159" s="5">
        <v>1705</v>
      </c>
      <c r="D159" s="5">
        <v>1202.3081571695345</v>
      </c>
      <c r="E159" s="6">
        <f t="shared" si="7"/>
        <v>0.4135468592156617</v>
      </c>
      <c r="F159" s="6">
        <f t="shared" si="8"/>
        <v>9.2265030152170451E-3</v>
      </c>
    </row>
    <row r="160" spans="1:6" x14ac:dyDescent="0.35">
      <c r="A160" s="4" t="s">
        <v>39</v>
      </c>
      <c r="B160" s="5">
        <f t="shared" si="6"/>
        <v>252.19023118091255</v>
      </c>
      <c r="C160" s="5">
        <v>160</v>
      </c>
      <c r="D160" s="5">
        <v>92.190231180912548</v>
      </c>
      <c r="E160" s="6">
        <f t="shared" si="7"/>
        <v>0.36555829601019901</v>
      </c>
      <c r="F160" s="6">
        <f t="shared" si="8"/>
        <v>7.074670839518441E-4</v>
      </c>
    </row>
    <row r="161" spans="1:6" x14ac:dyDescent="0.35">
      <c r="A161" s="4" t="s">
        <v>40</v>
      </c>
      <c r="B161" s="5">
        <f t="shared" si="6"/>
        <v>1294.4646164431463</v>
      </c>
      <c r="C161" s="5">
        <v>642</v>
      </c>
      <c r="D161" s="5">
        <v>652.46461644314627</v>
      </c>
      <c r="E161" s="6">
        <f t="shared" si="7"/>
        <v>0.50404206353353265</v>
      </c>
      <c r="F161" s="6">
        <f t="shared" si="8"/>
        <v>5.0070081576318055E-3</v>
      </c>
    </row>
    <row r="162" spans="1:6" x14ac:dyDescent="0.35">
      <c r="A162" s="4" t="s">
        <v>41</v>
      </c>
      <c r="B162" s="5">
        <f t="shared" si="6"/>
        <v>1964.0532169735511</v>
      </c>
      <c r="C162" s="5">
        <v>1398</v>
      </c>
      <c r="D162" s="5">
        <v>566.053216973551</v>
      </c>
      <c r="E162" s="6">
        <f t="shared" si="7"/>
        <v>0.2882066596167866</v>
      </c>
      <c r="F162" s="6">
        <f t="shared" si="8"/>
        <v>4.3438877812116E-3</v>
      </c>
    </row>
    <row r="163" spans="1:6" x14ac:dyDescent="0.35">
      <c r="A163" s="4" t="s">
        <v>42</v>
      </c>
      <c r="B163" s="5">
        <f t="shared" si="6"/>
        <v>62.13957595332181</v>
      </c>
      <c r="C163" s="5">
        <v>31</v>
      </c>
      <c r="D163" s="5">
        <v>31.139575953321813</v>
      </c>
      <c r="E163" s="6">
        <f t="shared" si="7"/>
        <v>0.50112308421147467</v>
      </c>
      <c r="F163" s="6">
        <f t="shared" si="8"/>
        <v>2.389648524903014E-4</v>
      </c>
    </row>
    <row r="164" spans="1:6" x14ac:dyDescent="0.35">
      <c r="A164" s="4" t="s">
        <v>43</v>
      </c>
      <c r="B164" s="5">
        <f t="shared" si="6"/>
        <v>451.39261144720604</v>
      </c>
      <c r="C164" s="5">
        <v>172</v>
      </c>
      <c r="D164" s="5">
        <v>279.39261144720604</v>
      </c>
      <c r="E164" s="6">
        <f t="shared" si="7"/>
        <v>0.61895698857685721</v>
      </c>
      <c r="F164" s="6">
        <f t="shared" si="8"/>
        <v>2.144056626893133E-3</v>
      </c>
    </row>
    <row r="165" spans="1:6" x14ac:dyDescent="0.35">
      <c r="A165" s="4" t="s">
        <v>44</v>
      </c>
      <c r="B165" s="5">
        <f t="shared" si="6"/>
        <v>116.27707844248103</v>
      </c>
      <c r="C165" s="5">
        <v>55</v>
      </c>
      <c r="D165" s="5">
        <v>61.277078442481027</v>
      </c>
      <c r="E165" s="6">
        <f t="shared" si="7"/>
        <v>0.52699189954960091</v>
      </c>
      <c r="F165" s="6">
        <f t="shared" si="8"/>
        <v>4.7023980137025781E-4</v>
      </c>
    </row>
    <row r="166" spans="1:6" x14ac:dyDescent="0.35">
      <c r="A166" s="4" t="s">
        <v>45</v>
      </c>
      <c r="B166" s="5">
        <f t="shared" si="6"/>
        <v>22880.85780077157</v>
      </c>
      <c r="C166" s="5">
        <v>11650</v>
      </c>
      <c r="D166" s="5">
        <v>11230.857800771571</v>
      </c>
      <c r="E166" s="6">
        <f t="shared" si="7"/>
        <v>0.49084076735937993</v>
      </c>
      <c r="F166" s="6">
        <f t="shared" si="8"/>
        <v>8.6185511380242066E-2</v>
      </c>
    </row>
    <row r="167" spans="1:6" x14ac:dyDescent="0.35">
      <c r="A167" s="4" t="s">
        <v>46</v>
      </c>
      <c r="B167" s="5">
        <f t="shared" si="6"/>
        <v>62.580059788442824</v>
      </c>
      <c r="C167" s="5">
        <v>31</v>
      </c>
      <c r="D167" s="5">
        <v>31.580059788442828</v>
      </c>
      <c r="E167" s="6">
        <f t="shared" si="7"/>
        <v>0.5046345416607444</v>
      </c>
      <c r="F167" s="6">
        <f t="shared" si="8"/>
        <v>2.4234512185690549E-4</v>
      </c>
    </row>
    <row r="168" spans="1:6" x14ac:dyDescent="0.35">
      <c r="A168" s="4" t="s">
        <v>76</v>
      </c>
      <c r="B168" s="5">
        <f t="shared" si="6"/>
        <v>357.81480289729768</v>
      </c>
      <c r="C168" s="5">
        <v>171</v>
      </c>
      <c r="D168" s="5">
        <v>186.81480289729768</v>
      </c>
      <c r="E168" s="6">
        <f t="shared" si="7"/>
        <v>0.52209914566032778</v>
      </c>
      <c r="F168" s="6">
        <f t="shared" si="8"/>
        <v>1.4336152773652419E-3</v>
      </c>
    </row>
    <row r="169" spans="1:6" x14ac:dyDescent="0.35">
      <c r="A169" s="4" t="s">
        <v>77</v>
      </c>
      <c r="B169" s="5">
        <f t="shared" si="6"/>
        <v>4163.2265622631339</v>
      </c>
      <c r="C169" s="5">
        <v>2267</v>
      </c>
      <c r="D169" s="5">
        <v>1896.2265622631339</v>
      </c>
      <c r="E169" s="6">
        <f t="shared" si="7"/>
        <v>0.45547042273681676</v>
      </c>
      <c r="F169" s="6">
        <f t="shared" si="8"/>
        <v>1.4551627209652586E-2</v>
      </c>
    </row>
    <row r="170" spans="1:6" x14ac:dyDescent="0.35">
      <c r="A170" s="4" t="s">
        <v>47</v>
      </c>
      <c r="B170" s="5">
        <f t="shared" si="6"/>
        <v>485.33020260454123</v>
      </c>
      <c r="C170" s="5">
        <v>181</v>
      </c>
      <c r="D170" s="5">
        <v>304.33020260454123</v>
      </c>
      <c r="E170" s="6">
        <f t="shared" si="7"/>
        <v>0.6270580338321059</v>
      </c>
      <c r="F170" s="6">
        <f t="shared" si="8"/>
        <v>2.3354274985231413E-3</v>
      </c>
    </row>
    <row r="171" spans="1:6" x14ac:dyDescent="0.35">
      <c r="A171" s="4" t="s">
        <v>48</v>
      </c>
      <c r="B171" s="5">
        <f t="shared" si="6"/>
        <v>13559.960012217971</v>
      </c>
      <c r="C171" s="5">
        <v>7965</v>
      </c>
      <c r="D171" s="5">
        <v>5594.9600122179709</v>
      </c>
      <c r="E171" s="6">
        <f t="shared" si="7"/>
        <v>0.41260888728113709</v>
      </c>
      <c r="F171" s="6">
        <f t="shared" si="8"/>
        <v>4.2935677608871806E-2</v>
      </c>
    </row>
    <row r="172" spans="1:6" x14ac:dyDescent="0.35">
      <c r="A172" s="4" t="s">
        <v>78</v>
      </c>
      <c r="B172" s="5">
        <f t="shared" si="6"/>
        <v>980.09447679793561</v>
      </c>
      <c r="C172" s="5">
        <v>255</v>
      </c>
      <c r="D172" s="5">
        <v>725.09447679793561</v>
      </c>
      <c r="E172" s="6">
        <f t="shared" si="7"/>
        <v>0.73982100089665859</v>
      </c>
      <c r="F172" s="6">
        <f t="shared" si="8"/>
        <v>5.5643691150221702E-3</v>
      </c>
    </row>
    <row r="173" spans="1:6" x14ac:dyDescent="0.35">
      <c r="A173" s="4" t="s">
        <v>49</v>
      </c>
      <c r="B173" s="5">
        <f t="shared" si="6"/>
        <v>229.49655712690767</v>
      </c>
      <c r="C173" s="5">
        <v>106</v>
      </c>
      <c r="D173" s="5">
        <v>123.49655712690767</v>
      </c>
      <c r="E173" s="6">
        <f t="shared" si="7"/>
        <v>0.53811943269639639</v>
      </c>
      <c r="F173" s="6">
        <f t="shared" si="8"/>
        <v>9.4771157452911456E-4</v>
      </c>
    </row>
    <row r="174" spans="1:6" x14ac:dyDescent="0.35">
      <c r="A174" s="4" t="s">
        <v>50</v>
      </c>
      <c r="B174" s="5">
        <f t="shared" si="6"/>
        <v>871.98396118436915</v>
      </c>
      <c r="C174" s="5">
        <v>359</v>
      </c>
      <c r="D174" s="5">
        <v>512.98396118436915</v>
      </c>
      <c r="E174" s="6">
        <f t="shared" si="7"/>
        <v>0.58829517975033674</v>
      </c>
      <c r="F174" s="6">
        <f t="shared" si="8"/>
        <v>3.9366347440976147E-3</v>
      </c>
    </row>
    <row r="175" spans="1:6" x14ac:dyDescent="0.35">
      <c r="A175" s="4" t="s">
        <v>51</v>
      </c>
      <c r="B175" s="5">
        <f t="shared" si="6"/>
        <v>8133.5311772803243</v>
      </c>
      <c r="C175" s="5">
        <v>3010</v>
      </c>
      <c r="D175" s="5">
        <v>5123.5311772803243</v>
      </c>
      <c r="E175" s="6">
        <f t="shared" si="7"/>
        <v>0.62992703483968471</v>
      </c>
      <c r="F175" s="6">
        <f t="shared" si="8"/>
        <v>3.9317936565467136E-2</v>
      </c>
    </row>
    <row r="176" spans="1:6" x14ac:dyDescent="0.35">
      <c r="A176" s="4" t="s">
        <v>52</v>
      </c>
      <c r="B176" s="5">
        <f t="shared" si="6"/>
        <v>76.292530307611415</v>
      </c>
      <c r="C176" s="5">
        <v>43</v>
      </c>
      <c r="D176" s="5">
        <v>33.292530307611415</v>
      </c>
      <c r="E176" s="6">
        <f t="shared" si="7"/>
        <v>0.43637994667860619</v>
      </c>
      <c r="F176" s="6">
        <f t="shared" si="8"/>
        <v>2.5548660668703072E-4</v>
      </c>
    </row>
    <row r="177" spans="1:6" x14ac:dyDescent="0.35">
      <c r="A177" s="4" t="s">
        <v>53</v>
      </c>
      <c r="B177" s="5">
        <f t="shared" si="6"/>
        <v>475.13256181442705</v>
      </c>
      <c r="C177" s="5">
        <v>181</v>
      </c>
      <c r="D177" s="5">
        <v>294.13256181442705</v>
      </c>
      <c r="E177" s="6">
        <f t="shared" si="7"/>
        <v>0.6190536819686685</v>
      </c>
      <c r="F177" s="6">
        <f t="shared" si="8"/>
        <v>2.2571708860756375E-3</v>
      </c>
    </row>
    <row r="178" spans="1:6" x14ac:dyDescent="0.35">
      <c r="A178" s="4" t="s">
        <v>54</v>
      </c>
      <c r="B178" s="5">
        <f t="shared" si="6"/>
        <v>1554.2373332954598</v>
      </c>
      <c r="C178" s="5">
        <v>611</v>
      </c>
      <c r="D178" s="5">
        <v>943.23733329545973</v>
      </c>
      <c r="E178" s="6">
        <f t="shared" si="7"/>
        <v>0.60688114555549078</v>
      </c>
      <c r="F178" s="6">
        <f t="shared" si="8"/>
        <v>7.2383956208064608E-3</v>
      </c>
    </row>
    <row r="179" spans="1:6" x14ac:dyDescent="0.35">
      <c r="A179" s="4" t="s">
        <v>55</v>
      </c>
      <c r="B179" s="5">
        <f t="shared" si="6"/>
        <v>2968.8553721563349</v>
      </c>
      <c r="C179" s="5">
        <v>1191</v>
      </c>
      <c r="D179" s="5">
        <v>1777.8553721563346</v>
      </c>
      <c r="E179" s="6">
        <f t="shared" si="7"/>
        <v>0.5988352914830759</v>
      </c>
      <c r="F179" s="6">
        <f t="shared" si="8"/>
        <v>1.3643247659931863E-2</v>
      </c>
    </row>
    <row r="180" spans="1:6" x14ac:dyDescent="0.35">
      <c r="A180" s="4" t="s">
        <v>56</v>
      </c>
      <c r="B180" s="5">
        <f t="shared" si="6"/>
        <v>1036.0964975556235</v>
      </c>
      <c r="C180" s="5">
        <v>400</v>
      </c>
      <c r="D180" s="5">
        <v>636.0964975556235</v>
      </c>
      <c r="E180" s="6">
        <f t="shared" si="7"/>
        <v>0.61393557362302953</v>
      </c>
      <c r="F180" s="6">
        <f t="shared" si="8"/>
        <v>4.8813993464725336E-3</v>
      </c>
    </row>
    <row r="181" spans="1:6" x14ac:dyDescent="0.35">
      <c r="A181" s="4" t="s">
        <v>57</v>
      </c>
      <c r="B181" s="5">
        <f t="shared" si="6"/>
        <v>1139.5219637958294</v>
      </c>
      <c r="C181" s="5">
        <v>259</v>
      </c>
      <c r="D181" s="5">
        <v>880.52196379582949</v>
      </c>
      <c r="E181" s="6">
        <f t="shared" si="7"/>
        <v>0.77271170874385575</v>
      </c>
      <c r="F181" s="6">
        <f t="shared" si="8"/>
        <v>6.7571183855666796E-3</v>
      </c>
    </row>
    <row r="182" spans="1:6" x14ac:dyDescent="0.35">
      <c r="A182" s="4" t="s">
        <v>58</v>
      </c>
      <c r="B182" s="5">
        <f t="shared" si="6"/>
        <v>522.06905782744207</v>
      </c>
      <c r="C182" s="5">
        <v>331</v>
      </c>
      <c r="D182" s="5">
        <v>191.06905782744209</v>
      </c>
      <c r="E182" s="6">
        <f t="shared" si="7"/>
        <v>0.36598426005663715</v>
      </c>
      <c r="F182" s="6">
        <f t="shared" si="8"/>
        <v>1.4662623950832867E-3</v>
      </c>
    </row>
    <row r="183" spans="1:6" x14ac:dyDescent="0.35">
      <c r="A183" s="4" t="s">
        <v>59</v>
      </c>
      <c r="B183" s="5">
        <f t="shared" si="6"/>
        <v>1137.6888185238299</v>
      </c>
      <c r="C183" s="5">
        <v>463</v>
      </c>
      <c r="D183" s="5">
        <v>674.68881852382981</v>
      </c>
      <c r="E183" s="6">
        <f t="shared" si="7"/>
        <v>0.5930345869086151</v>
      </c>
      <c r="F183" s="6">
        <f t="shared" si="8"/>
        <v>5.1775565035658052E-3</v>
      </c>
    </row>
    <row r="184" spans="1:6" x14ac:dyDescent="0.35">
      <c r="A184" s="4" t="s">
        <v>60</v>
      </c>
      <c r="B184" s="5">
        <f t="shared" si="6"/>
        <v>221.34236450662593</v>
      </c>
      <c r="C184" s="5">
        <v>121</v>
      </c>
      <c r="D184" s="5">
        <v>100.34236450662591</v>
      </c>
      <c r="E184" s="6">
        <f t="shared" si="7"/>
        <v>0.4533355588311796</v>
      </c>
      <c r="F184" s="6">
        <f t="shared" si="8"/>
        <v>7.7002648876135478E-4</v>
      </c>
    </row>
    <row r="185" spans="1:6" x14ac:dyDescent="0.35">
      <c r="A185" s="4" t="s">
        <v>61</v>
      </c>
      <c r="B185" s="5">
        <f t="shared" si="6"/>
        <v>1753.7871887601614</v>
      </c>
      <c r="C185" s="5">
        <v>1000</v>
      </c>
      <c r="D185" s="5">
        <v>753.78718876016126</v>
      </c>
      <c r="E185" s="6">
        <f t="shared" si="7"/>
        <v>0.42980539120772721</v>
      </c>
      <c r="F185" s="6">
        <f t="shared" si="8"/>
        <v>5.7845567531543633E-3</v>
      </c>
    </row>
    <row r="186" spans="1:6" x14ac:dyDescent="0.35">
      <c r="A186" s="4" t="s">
        <v>62</v>
      </c>
      <c r="B186" s="5">
        <f t="shared" si="6"/>
        <v>827.87436501521188</v>
      </c>
      <c r="C186" s="5">
        <v>241</v>
      </c>
      <c r="D186" s="5">
        <v>586.87436501521188</v>
      </c>
      <c r="E186" s="6">
        <f t="shared" si="7"/>
        <v>0.70889302751200456</v>
      </c>
      <c r="F186" s="6">
        <f t="shared" si="8"/>
        <v>4.5036691018664641E-3</v>
      </c>
    </row>
    <row r="187" spans="1:6" x14ac:dyDescent="0.35">
      <c r="A187" s="4" t="s">
        <v>63</v>
      </c>
      <c r="B187" s="5">
        <f t="shared" si="6"/>
        <v>5465.2848923381225</v>
      </c>
      <c r="C187" s="5">
        <v>1518</v>
      </c>
      <c r="D187" s="5">
        <v>3947.284892338123</v>
      </c>
      <c r="E187" s="6">
        <f t="shared" si="7"/>
        <v>0.72224686728991749</v>
      </c>
      <c r="F187" s="6">
        <f t="shared" si="8"/>
        <v>3.0291432145663252E-2</v>
      </c>
    </row>
    <row r="188" spans="1:6" x14ac:dyDescent="0.35">
      <c r="A188" s="4" t="s">
        <v>79</v>
      </c>
      <c r="B188" s="5">
        <f t="shared" si="6"/>
        <v>304.13031221855533</v>
      </c>
      <c r="C188" s="5">
        <v>162</v>
      </c>
      <c r="D188" s="5">
        <v>142.1303122185553</v>
      </c>
      <c r="E188" s="6">
        <f t="shared" si="7"/>
        <v>0.46733359520052398</v>
      </c>
      <c r="F188" s="6">
        <f t="shared" si="8"/>
        <v>1.0907068594838852E-3</v>
      </c>
    </row>
    <row r="189" spans="1:6" x14ac:dyDescent="0.35">
      <c r="A189" s="4" t="s">
        <v>80</v>
      </c>
      <c r="B189" s="5">
        <f t="shared" si="6"/>
        <v>766.26839627219101</v>
      </c>
      <c r="C189" s="5">
        <v>206</v>
      </c>
      <c r="D189" s="5">
        <v>560.26839627219101</v>
      </c>
      <c r="E189" s="6">
        <f t="shared" si="7"/>
        <v>0.73116469242087145</v>
      </c>
      <c r="F189" s="6">
        <f t="shared" si="8"/>
        <v>4.2994951142191042E-3</v>
      </c>
    </row>
    <row r="190" spans="1:6" x14ac:dyDescent="0.35">
      <c r="A190" s="4" t="s">
        <v>64</v>
      </c>
      <c r="B190" s="5">
        <f t="shared" si="6"/>
        <v>1866.2513516270653</v>
      </c>
      <c r="C190" s="5">
        <v>1365</v>
      </c>
      <c r="D190" s="5">
        <v>501.25135162706528</v>
      </c>
      <c r="E190" s="6">
        <f t="shared" si="7"/>
        <v>0.26858726783509423</v>
      </c>
      <c r="F190" s="6">
        <f t="shared" si="8"/>
        <v>3.8465987938203815E-3</v>
      </c>
    </row>
    <row r="191" spans="1:6" x14ac:dyDescent="0.35">
      <c r="A191" s="4" t="s">
        <v>65</v>
      </c>
      <c r="B191" s="5">
        <f t="shared" si="6"/>
        <v>446.60502123439682</v>
      </c>
      <c r="C191" s="5">
        <v>161</v>
      </c>
      <c r="D191" s="5">
        <v>285.60502123439682</v>
      </c>
      <c r="E191" s="6">
        <f t="shared" si="7"/>
        <v>0.6395024857647077</v>
      </c>
      <c r="F191" s="6">
        <f t="shared" si="8"/>
        <v>2.1917306090511006E-3</v>
      </c>
    </row>
    <row r="192" spans="1:6" x14ac:dyDescent="0.35">
      <c r="A192" s="4" t="s">
        <v>66</v>
      </c>
      <c r="B192" s="5">
        <f t="shared" si="6"/>
        <v>77.820360132113819</v>
      </c>
      <c r="C192" s="5">
        <v>52</v>
      </c>
      <c r="D192" s="5">
        <v>25.820360132113816</v>
      </c>
      <c r="E192" s="6">
        <f t="shared" si="7"/>
        <v>0.33179440558073992</v>
      </c>
      <c r="F192" s="6">
        <f t="shared" si="8"/>
        <v>1.9814523355957375E-4</v>
      </c>
    </row>
    <row r="193" spans="1:6" x14ac:dyDescent="0.35">
      <c r="A193" s="4" t="s">
        <v>67</v>
      </c>
      <c r="B193" s="5">
        <f t="shared" si="6"/>
        <v>967.96961148605646</v>
      </c>
      <c r="C193" s="5">
        <v>651</v>
      </c>
      <c r="D193" s="5">
        <v>316.96961148605652</v>
      </c>
      <c r="E193" s="6">
        <f t="shared" si="7"/>
        <v>0.32745822567656346</v>
      </c>
      <c r="F193" s="6">
        <f t="shared" si="8"/>
        <v>2.4324222194359582E-3</v>
      </c>
    </row>
    <row r="194" spans="1:6" x14ac:dyDescent="0.35">
      <c r="A194" s="4" t="s">
        <v>68</v>
      </c>
      <c r="B194" s="5">
        <f t="shared" si="6"/>
        <v>98.740316335268588</v>
      </c>
      <c r="C194" s="5">
        <v>45</v>
      </c>
      <c r="D194" s="5">
        <v>53.740316335268588</v>
      </c>
      <c r="E194" s="6">
        <f t="shared" si="7"/>
        <v>0.54425910640994513</v>
      </c>
      <c r="F194" s="6">
        <f t="shared" si="8"/>
        <v>4.1240275028439069E-4</v>
      </c>
    </row>
    <row r="195" spans="1:6" x14ac:dyDescent="0.35">
      <c r="A195" s="4" t="s">
        <v>69</v>
      </c>
      <c r="B195" s="5">
        <f t="shared" si="6"/>
        <v>2731.5527503004405</v>
      </c>
      <c r="C195" s="5">
        <v>1501</v>
      </c>
      <c r="D195" s="5">
        <v>1230.5527503004405</v>
      </c>
      <c r="E195" s="6">
        <f t="shared" si="7"/>
        <v>0.45049569339823048</v>
      </c>
      <c r="F195" s="6">
        <f t="shared" si="8"/>
        <v>9.4432517930839299E-3</v>
      </c>
    </row>
    <row r="196" spans="1:6" x14ac:dyDescent="0.35">
      <c r="A196" s="4" t="s">
        <v>70</v>
      </c>
      <c r="B196" s="5">
        <f t="shared" si="6"/>
        <v>957.39674998430382</v>
      </c>
      <c r="C196" s="5">
        <v>475</v>
      </c>
      <c r="D196" s="5">
        <v>482.39674998430388</v>
      </c>
      <c r="E196" s="6">
        <f t="shared" si="7"/>
        <v>0.50386294918194841</v>
      </c>
      <c r="F196" s="6">
        <f t="shared" si="8"/>
        <v>3.7019087342293408E-3</v>
      </c>
    </row>
    <row r="197" spans="1:6" x14ac:dyDescent="0.35">
      <c r="A197" s="4" t="s">
        <v>71</v>
      </c>
      <c r="B197" s="5">
        <f t="shared" si="6"/>
        <v>291.74564221857207</v>
      </c>
      <c r="C197" s="5">
        <v>183</v>
      </c>
      <c r="D197" s="5">
        <v>108.74564221857209</v>
      </c>
      <c r="E197" s="6">
        <f t="shared" si="7"/>
        <v>0.37274127349981551</v>
      </c>
      <c r="F197" s="6">
        <f t="shared" si="8"/>
        <v>8.3451317354731264E-4</v>
      </c>
    </row>
    <row r="198" spans="1:6" x14ac:dyDescent="0.35">
      <c r="A198" s="4" t="s">
        <v>72</v>
      </c>
      <c r="B198" s="5">
        <f t="shared" si="6"/>
        <v>10792.530324971682</v>
      </c>
      <c r="C198" s="5">
        <v>3885</v>
      </c>
      <c r="D198" s="5">
        <v>6907.5303249716817</v>
      </c>
      <c r="E198" s="6">
        <f t="shared" si="7"/>
        <v>0.64002880853520383</v>
      </c>
      <c r="F198" s="6">
        <f t="shared" si="8"/>
        <v>5.300833150886429E-2</v>
      </c>
    </row>
    <row r="199" spans="1:6" x14ac:dyDescent="0.35">
      <c r="A199" s="4" t="s">
        <v>73</v>
      </c>
      <c r="B199" s="5">
        <f t="shared" si="6"/>
        <v>525.86590876633136</v>
      </c>
      <c r="C199" s="5">
        <v>299</v>
      </c>
      <c r="D199" s="5">
        <v>226.86590876633139</v>
      </c>
      <c r="E199" s="6">
        <f t="shared" si="7"/>
        <v>0.4314139878330453</v>
      </c>
      <c r="F199" s="6">
        <f t="shared" si="8"/>
        <v>1.7409671379176692E-3</v>
      </c>
    </row>
    <row r="200" spans="1:6" x14ac:dyDescent="0.35">
      <c r="A200" s="4" t="s">
        <v>9</v>
      </c>
      <c r="B200" s="5">
        <f t="shared" si="6"/>
        <v>234366.27629716235</v>
      </c>
      <c r="C200" s="5">
        <f>'State of Colorado'!C5</f>
        <v>104056</v>
      </c>
      <c r="D200" s="5">
        <f>'State of Colorado'!D5</f>
        <v>130310.27629716233</v>
      </c>
      <c r="E200" s="6">
        <f t="shared" si="7"/>
        <v>0.55601120756783595</v>
      </c>
      <c r="F200" s="6">
        <f t="shared" si="8"/>
        <v>1</v>
      </c>
    </row>
    <row r="201" spans="1:6" x14ac:dyDescent="0.35">
      <c r="A201" s="46" t="s">
        <v>12</v>
      </c>
      <c r="B201" s="46"/>
      <c r="C201" s="46"/>
      <c r="D201" s="46"/>
      <c r="E201" s="46"/>
      <c r="F201" s="46"/>
    </row>
    <row r="202" spans="1:6" x14ac:dyDescent="0.35">
      <c r="A202" s="4" t="s">
        <v>10</v>
      </c>
      <c r="B202" s="5">
        <f t="shared" si="6"/>
        <v>162366.62016253005</v>
      </c>
      <c r="C202" s="5">
        <f>C4+C70+C136</f>
        <v>140275.25</v>
      </c>
      <c r="D202" s="5">
        <f>D4+D70+D136</f>
        <v>22091.370162530031</v>
      </c>
      <c r="E202" s="6">
        <f>D202/B202</f>
        <v>0.13605857004608721</v>
      </c>
      <c r="F202" s="6">
        <f>D202/$D$266</f>
        <v>9.2377132673715764E-2</v>
      </c>
    </row>
    <row r="203" spans="1:6" x14ac:dyDescent="0.35">
      <c r="A203" s="4" t="s">
        <v>19</v>
      </c>
      <c r="B203" s="5">
        <f t="shared" si="6"/>
        <v>8165.7114804546527</v>
      </c>
      <c r="C203" s="5">
        <f>C5+C71+C137</f>
        <v>7026.416666666667</v>
      </c>
      <c r="D203" s="5">
        <f>D5+D71+D137</f>
        <v>1139.2948137879862</v>
      </c>
      <c r="E203" s="6">
        <f t="shared" ref="E203:E266" si="9">D203/B203</f>
        <v>0.13952180609307449</v>
      </c>
      <c r="F203" s="6">
        <f t="shared" ref="F203:F266" si="10">D203/$D$266</f>
        <v>4.7640679321139879E-3</v>
      </c>
    </row>
    <row r="204" spans="1:6" x14ac:dyDescent="0.35">
      <c r="A204" s="4" t="s">
        <v>11</v>
      </c>
      <c r="B204" s="5">
        <f t="shared" ref="B204:B266" si="11">C204+D204</f>
        <v>170207.01116154081</v>
      </c>
      <c r="C204" s="5">
        <f t="shared" ref="C204:D204" si="12">C6+C72+C138</f>
        <v>140951</v>
      </c>
      <c r="D204" s="5">
        <f t="shared" si="12"/>
        <v>29256.011161540802</v>
      </c>
      <c r="E204" s="6">
        <f t="shared" si="9"/>
        <v>0.17188487690306942</v>
      </c>
      <c r="F204" s="6">
        <f t="shared" si="10"/>
        <v>0.1223367498118029</v>
      </c>
    </row>
    <row r="205" spans="1:6" x14ac:dyDescent="0.35">
      <c r="A205" s="4" t="s">
        <v>20</v>
      </c>
      <c r="B205" s="5">
        <f t="shared" si="11"/>
        <v>4530.3537035202162</v>
      </c>
      <c r="C205" s="5">
        <f t="shared" ref="C205:D205" si="13">C7+C73+C139</f>
        <v>3892.333333333333</v>
      </c>
      <c r="D205" s="5">
        <f t="shared" si="13"/>
        <v>638.02037018688293</v>
      </c>
      <c r="E205" s="6">
        <f t="shared" si="9"/>
        <v>0.14083235260220908</v>
      </c>
      <c r="F205" s="6">
        <f t="shared" si="10"/>
        <v>2.6679419135918797E-3</v>
      </c>
    </row>
    <row r="206" spans="1:6" x14ac:dyDescent="0.35">
      <c r="A206" s="4" t="s">
        <v>21</v>
      </c>
      <c r="B206" s="5">
        <f t="shared" si="11"/>
        <v>1656.5037771422612</v>
      </c>
      <c r="C206" s="5">
        <f t="shared" ref="C206:D206" si="14">C8+C74+C140</f>
        <v>1377.0833333333335</v>
      </c>
      <c r="D206" s="5">
        <f t="shared" si="14"/>
        <v>279.42044380892787</v>
      </c>
      <c r="E206" s="6">
        <f t="shared" si="9"/>
        <v>0.16868083711283391</v>
      </c>
      <c r="F206" s="6">
        <f t="shared" si="10"/>
        <v>1.168422746963275E-3</v>
      </c>
    </row>
    <row r="207" spans="1:6" x14ac:dyDescent="0.35">
      <c r="A207" s="4" t="s">
        <v>22</v>
      </c>
      <c r="B207" s="5">
        <f t="shared" si="11"/>
        <v>1977.1883653382426</v>
      </c>
      <c r="C207" s="5">
        <f t="shared" ref="C207:D207" si="15">C9+C75+C141</f>
        <v>1698.75</v>
      </c>
      <c r="D207" s="5">
        <f t="shared" si="15"/>
        <v>278.43836533824265</v>
      </c>
      <c r="E207" s="6">
        <f t="shared" si="9"/>
        <v>0.14082541158925416</v>
      </c>
      <c r="F207" s="6">
        <f t="shared" si="10"/>
        <v>1.1643160938894714E-3</v>
      </c>
    </row>
    <row r="208" spans="1:6" x14ac:dyDescent="0.35">
      <c r="A208" s="4" t="s">
        <v>23</v>
      </c>
      <c r="B208" s="5">
        <f t="shared" si="11"/>
        <v>66529.111958547757</v>
      </c>
      <c r="C208" s="5">
        <f t="shared" ref="C208:D208" si="16">C10+C76+C142</f>
        <v>56228.666666666664</v>
      </c>
      <c r="D208" s="5">
        <f t="shared" si="16"/>
        <v>10300.4452918811</v>
      </c>
      <c r="E208" s="6">
        <f t="shared" si="9"/>
        <v>0.15482613533604644</v>
      </c>
      <c r="F208" s="6">
        <f t="shared" si="10"/>
        <v>4.3072276383307725E-2</v>
      </c>
    </row>
    <row r="209" spans="1:6" x14ac:dyDescent="0.35">
      <c r="A209" s="4" t="s">
        <v>24</v>
      </c>
      <c r="B209" s="5">
        <f t="shared" si="11"/>
        <v>9300.6922818708936</v>
      </c>
      <c r="C209" s="5">
        <f t="shared" ref="C209:D209" si="17">C11+C77+C143</f>
        <v>8021.583333333333</v>
      </c>
      <c r="D209" s="5">
        <f t="shared" si="17"/>
        <v>1279.1089485375605</v>
      </c>
      <c r="E209" s="6">
        <f t="shared" si="9"/>
        <v>0.13752835915567563</v>
      </c>
      <c r="F209" s="37">
        <f t="shared" si="10"/>
        <v>5.3487138268864566E-3</v>
      </c>
    </row>
    <row r="210" spans="1:6" x14ac:dyDescent="0.35">
      <c r="A210" s="4" t="s">
        <v>25</v>
      </c>
      <c r="B210" s="5">
        <f t="shared" si="11"/>
        <v>6045.1378966314733</v>
      </c>
      <c r="C210" s="5">
        <f t="shared" ref="C210:D210" si="18">C12+C78+C144</f>
        <v>4928.9166666666661</v>
      </c>
      <c r="D210" s="5">
        <f t="shared" si="18"/>
        <v>1116.221229964807</v>
      </c>
      <c r="E210" s="6">
        <f t="shared" si="9"/>
        <v>0.18464776967069649</v>
      </c>
      <c r="F210" s="6">
        <f t="shared" si="10"/>
        <v>4.6675835810569763E-3</v>
      </c>
    </row>
    <row r="211" spans="1:6" x14ac:dyDescent="0.35">
      <c r="A211" s="4" t="s">
        <v>26</v>
      </c>
      <c r="B211" s="5">
        <f t="shared" si="11"/>
        <v>573.11856394742983</v>
      </c>
      <c r="C211" s="5">
        <f>C13+C79+C145</f>
        <v>494.45833333333331</v>
      </c>
      <c r="D211" s="5">
        <f>D13+D79+D145</f>
        <v>78.660230614096548</v>
      </c>
      <c r="E211" s="6">
        <f t="shared" si="9"/>
        <v>0.13724949000484962</v>
      </c>
      <c r="F211" s="6">
        <f t="shared" si="10"/>
        <v>3.2892511900001062E-4</v>
      </c>
    </row>
    <row r="212" spans="1:6" x14ac:dyDescent="0.35">
      <c r="A212" s="4" t="s">
        <v>74</v>
      </c>
      <c r="B212" s="5">
        <f t="shared" si="11"/>
        <v>1831.4140510167661</v>
      </c>
      <c r="C212" s="5">
        <f t="shared" ref="C212:D212" si="19">C14+C80+C146</f>
        <v>1630.6666666666667</v>
      </c>
      <c r="D212" s="5">
        <f t="shared" si="19"/>
        <v>200.74738435009934</v>
      </c>
      <c r="E212" s="6">
        <f t="shared" si="9"/>
        <v>0.10961332541849192</v>
      </c>
      <c r="F212" s="6">
        <f t="shared" si="10"/>
        <v>8.3944398294789684E-4</v>
      </c>
    </row>
    <row r="213" spans="1:6" x14ac:dyDescent="0.35">
      <c r="A213" s="4" t="s">
        <v>27</v>
      </c>
      <c r="B213" s="5">
        <f t="shared" si="11"/>
        <v>3743.00084057194</v>
      </c>
      <c r="C213" s="5">
        <f t="shared" ref="C213:D213" si="20">C15+C81+C147</f>
        <v>3134</v>
      </c>
      <c r="D213" s="5">
        <f t="shared" si="20"/>
        <v>609.0008405719401</v>
      </c>
      <c r="E213" s="6">
        <f t="shared" si="9"/>
        <v>0.16270390163174081</v>
      </c>
      <c r="F213" s="6">
        <f t="shared" si="10"/>
        <v>2.5465940335081313E-3</v>
      </c>
    </row>
    <row r="214" spans="1:6" x14ac:dyDescent="0.35">
      <c r="A214" s="4" t="s">
        <v>28</v>
      </c>
      <c r="B214" s="5">
        <f t="shared" si="11"/>
        <v>2140.6132463875383</v>
      </c>
      <c r="C214" s="5">
        <f t="shared" ref="C214:D214" si="21">C16+C82+C148</f>
        <v>1880.6666666666667</v>
      </c>
      <c r="D214" s="5">
        <f t="shared" si="21"/>
        <v>259.94657972087168</v>
      </c>
      <c r="E214" s="6">
        <f t="shared" si="9"/>
        <v>0.12143556532668992</v>
      </c>
      <c r="F214" s="6">
        <f t="shared" si="10"/>
        <v>1.0869909610080732E-3</v>
      </c>
    </row>
    <row r="215" spans="1:6" x14ac:dyDescent="0.35">
      <c r="A215" s="4" t="s">
        <v>29</v>
      </c>
      <c r="B215" s="5">
        <f t="shared" si="11"/>
        <v>1689.2263196437277</v>
      </c>
      <c r="C215" s="5">
        <f t="shared" ref="C215:D215" si="22">C17+C83+C149</f>
        <v>1439.75</v>
      </c>
      <c r="D215" s="5">
        <f t="shared" si="22"/>
        <v>249.47631964372781</v>
      </c>
      <c r="E215" s="6">
        <f t="shared" si="9"/>
        <v>0.14768673489313408</v>
      </c>
      <c r="F215" s="6">
        <f t="shared" si="10"/>
        <v>1.0432085882010143E-3</v>
      </c>
    </row>
    <row r="216" spans="1:6" x14ac:dyDescent="0.35">
      <c r="A216" s="4" t="s">
        <v>30</v>
      </c>
      <c r="B216" s="5">
        <f t="shared" si="11"/>
        <v>1368.6921968386914</v>
      </c>
      <c r="C216" s="5">
        <f t="shared" ref="C216:D216" si="23">C18+C84+C150</f>
        <v>1102</v>
      </c>
      <c r="D216" s="5">
        <f t="shared" si="23"/>
        <v>266.6921968386913</v>
      </c>
      <c r="E216" s="6">
        <f t="shared" si="9"/>
        <v>0.19485184284288176</v>
      </c>
      <c r="F216" s="6">
        <f t="shared" si="10"/>
        <v>1.1151983905551932E-3</v>
      </c>
    </row>
    <row r="217" spans="1:6" x14ac:dyDescent="0.35">
      <c r="A217" s="4" t="s">
        <v>31</v>
      </c>
      <c r="B217" s="5">
        <f t="shared" si="11"/>
        <v>12578.254990584221</v>
      </c>
      <c r="C217" s="5">
        <f t="shared" ref="C217:D217" si="24">C19+C85+C151</f>
        <v>10242.5</v>
      </c>
      <c r="D217" s="5">
        <f t="shared" si="24"/>
        <v>2335.7549905842197</v>
      </c>
      <c r="E217" s="6">
        <f t="shared" si="9"/>
        <v>0.18569785652562376</v>
      </c>
      <c r="F217" s="6">
        <f t="shared" si="10"/>
        <v>9.7671781818435156E-3</v>
      </c>
    </row>
    <row r="218" spans="1:6" x14ac:dyDescent="0.35">
      <c r="A218" s="4" t="s">
        <v>32</v>
      </c>
      <c r="B218" s="5">
        <f t="shared" si="11"/>
        <v>234267.01018458226</v>
      </c>
      <c r="C218" s="5">
        <f t="shared" ref="C218:D218" si="25">C20+C86+C152</f>
        <v>201390.41666666666</v>
      </c>
      <c r="D218" s="5">
        <f t="shared" si="25"/>
        <v>32876.593517915608</v>
      </c>
      <c r="E218" s="6">
        <f t="shared" si="9"/>
        <v>0.14033812738725643</v>
      </c>
      <c r="F218" s="6">
        <f t="shared" si="10"/>
        <v>0.13747655391767216</v>
      </c>
    </row>
    <row r="219" spans="1:6" x14ac:dyDescent="0.35">
      <c r="A219" s="4" t="s">
        <v>33</v>
      </c>
      <c r="B219" s="5">
        <f t="shared" si="11"/>
        <v>794.56000033645546</v>
      </c>
      <c r="C219" s="5">
        <f t="shared" ref="C219:D219" si="26">C21+C87+C153</f>
        <v>685.58333333333337</v>
      </c>
      <c r="D219" s="5">
        <f t="shared" si="26"/>
        <v>108.97666700312203</v>
      </c>
      <c r="E219" s="6">
        <f t="shared" si="9"/>
        <v>0.13715347734214658</v>
      </c>
      <c r="F219" s="6">
        <f t="shared" si="10"/>
        <v>4.5569613618451181E-4</v>
      </c>
    </row>
    <row r="220" spans="1:6" x14ac:dyDescent="0.35">
      <c r="A220" s="4" t="s">
        <v>34</v>
      </c>
      <c r="B220" s="5">
        <f t="shared" si="11"/>
        <v>35849.27807665024</v>
      </c>
      <c r="C220" s="5">
        <f t="shared" ref="C220:D220" si="27">C22+C88+C154</f>
        <v>31576.75</v>
      </c>
      <c r="D220" s="5">
        <f t="shared" si="27"/>
        <v>4272.5280766502419</v>
      </c>
      <c r="E220" s="6">
        <f t="shared" si="9"/>
        <v>0.11918031006133631</v>
      </c>
      <c r="F220" s="6">
        <f t="shared" si="10"/>
        <v>1.7865976174639118E-2</v>
      </c>
    </row>
    <row r="221" spans="1:6" x14ac:dyDescent="0.35">
      <c r="A221" s="4" t="s">
        <v>35</v>
      </c>
      <c r="B221" s="5">
        <f t="shared" si="11"/>
        <v>11893.963217680852</v>
      </c>
      <c r="C221" s="5">
        <f t="shared" ref="C221:D221" si="28">C23+C89+C155</f>
        <v>8491</v>
      </c>
      <c r="D221" s="5">
        <f t="shared" si="28"/>
        <v>3402.9632176808527</v>
      </c>
      <c r="E221" s="6">
        <f t="shared" si="9"/>
        <v>0.28610843630508392</v>
      </c>
      <c r="F221" s="6">
        <f t="shared" si="10"/>
        <v>1.4229809302488142E-2</v>
      </c>
    </row>
    <row r="222" spans="1:6" x14ac:dyDescent="0.35">
      <c r="A222" s="4" t="s">
        <v>75</v>
      </c>
      <c r="B222" s="5">
        <f t="shared" si="11"/>
        <v>217393.59421019311</v>
      </c>
      <c r="C222" s="5">
        <f t="shared" ref="C222:D222" si="29">C24+C90+C156</f>
        <v>184790.58333333334</v>
      </c>
      <c r="D222" s="5">
        <f t="shared" si="29"/>
        <v>32603.010876859771</v>
      </c>
      <c r="E222" s="6">
        <f t="shared" si="9"/>
        <v>0.14997227032060859</v>
      </c>
      <c r="F222" s="6">
        <f t="shared" si="10"/>
        <v>0.13633254248949433</v>
      </c>
    </row>
    <row r="223" spans="1:6" x14ac:dyDescent="0.35">
      <c r="A223" s="4" t="s">
        <v>36</v>
      </c>
      <c r="B223" s="5">
        <f t="shared" si="11"/>
        <v>4026.2138802308773</v>
      </c>
      <c r="C223" s="5">
        <f t="shared" ref="C223:D223" si="30">C25+C91+C157</f>
        <v>3495.3333333333335</v>
      </c>
      <c r="D223" s="5">
        <f t="shared" si="30"/>
        <v>530.88054689754358</v>
      </c>
      <c r="E223" s="6">
        <f t="shared" si="9"/>
        <v>0.13185602223076659</v>
      </c>
      <c r="F223" s="6">
        <f t="shared" si="10"/>
        <v>2.2199267113739169E-3</v>
      </c>
    </row>
    <row r="224" spans="1:6" x14ac:dyDescent="0.35">
      <c r="A224" s="4" t="s">
        <v>37</v>
      </c>
      <c r="B224" s="5">
        <f t="shared" si="11"/>
        <v>16506.805035199737</v>
      </c>
      <c r="C224" s="5">
        <f t="shared" ref="C224:D224" si="31">C26+C92+C158</f>
        <v>13572</v>
      </c>
      <c r="D224" s="5">
        <f t="shared" si="31"/>
        <v>2934.8050351997376</v>
      </c>
      <c r="E224" s="6">
        <f t="shared" si="9"/>
        <v>0.17779364504163273</v>
      </c>
      <c r="F224" s="6">
        <f t="shared" si="10"/>
        <v>1.2272162030401027E-2</v>
      </c>
    </row>
    <row r="225" spans="1:6" x14ac:dyDescent="0.35">
      <c r="A225" s="4" t="s">
        <v>38</v>
      </c>
      <c r="B225" s="5">
        <f t="shared" si="11"/>
        <v>17135.987829645346</v>
      </c>
      <c r="C225" s="5">
        <f t="shared" ref="C225:D225" si="32">C27+C93+C159</f>
        <v>14358.750000000002</v>
      </c>
      <c r="D225" s="5">
        <f t="shared" si="32"/>
        <v>2777.2378296453462</v>
      </c>
      <c r="E225" s="6">
        <f t="shared" si="9"/>
        <v>0.16207048331586177</v>
      </c>
      <c r="F225" s="6">
        <f t="shared" si="10"/>
        <v>1.1613280007899183E-2</v>
      </c>
    </row>
    <row r="226" spans="1:6" x14ac:dyDescent="0.35">
      <c r="A226" s="4" t="s">
        <v>39</v>
      </c>
      <c r="B226" s="5">
        <f t="shared" si="11"/>
        <v>1198.0211104293819</v>
      </c>
      <c r="C226" s="5">
        <f t="shared" ref="C226:D226" si="33">C28+C94+C160</f>
        <v>1077.8333333333333</v>
      </c>
      <c r="D226" s="5">
        <f t="shared" si="33"/>
        <v>120.18777709604871</v>
      </c>
      <c r="E226" s="6">
        <f t="shared" si="9"/>
        <v>0.10032191924645827</v>
      </c>
      <c r="F226" s="6">
        <f t="shared" si="10"/>
        <v>5.0257644269580853E-4</v>
      </c>
    </row>
    <row r="227" spans="1:6" x14ac:dyDescent="0.35">
      <c r="A227" s="4" t="s">
        <v>40</v>
      </c>
      <c r="B227" s="5">
        <f t="shared" si="11"/>
        <v>3505.100308255971</v>
      </c>
      <c r="C227" s="5">
        <f t="shared" ref="C227:D227" si="34">C29+C95+C161</f>
        <v>2537.416666666667</v>
      </c>
      <c r="D227" s="5">
        <f t="shared" si="34"/>
        <v>967.68364158930387</v>
      </c>
      <c r="E227" s="6">
        <f t="shared" si="9"/>
        <v>0.27607872998955435</v>
      </c>
      <c r="F227" s="6">
        <f t="shared" si="10"/>
        <v>4.0464597482006912E-3</v>
      </c>
    </row>
    <row r="228" spans="1:6" x14ac:dyDescent="0.35">
      <c r="A228" s="4" t="s">
        <v>41</v>
      </c>
      <c r="B228" s="5">
        <f t="shared" si="11"/>
        <v>5393.0883939708538</v>
      </c>
      <c r="C228" s="35">
        <f t="shared" ref="C228:D228" si="35">C30+C96+C162</f>
        <v>4584</v>
      </c>
      <c r="D228" s="35">
        <f t="shared" si="35"/>
        <v>809.08839397085364</v>
      </c>
      <c r="E228" s="6">
        <f t="shared" si="9"/>
        <v>0.15002320282296233</v>
      </c>
      <c r="F228" s="6">
        <f t="shared" si="10"/>
        <v>3.3832788715559394E-3</v>
      </c>
    </row>
    <row r="229" spans="1:6" x14ac:dyDescent="0.35">
      <c r="A229" s="4" t="s">
        <v>42</v>
      </c>
      <c r="B229" s="5">
        <f t="shared" si="11"/>
        <v>219.25630657816541</v>
      </c>
      <c r="C229" s="35">
        <f>C31+C163</f>
        <v>177.08333333333334</v>
      </c>
      <c r="D229" s="35">
        <f>D31+D163</f>
        <v>42.172973244832065</v>
      </c>
      <c r="E229" s="6">
        <f t="shared" si="9"/>
        <v>0.19234554254336714</v>
      </c>
      <c r="F229" s="6">
        <f t="shared" si="10"/>
        <v>1.7635023613387071E-4</v>
      </c>
    </row>
    <row r="230" spans="1:6" x14ac:dyDescent="0.35">
      <c r="A230" s="4" t="s">
        <v>43</v>
      </c>
      <c r="B230" s="5">
        <f t="shared" si="11"/>
        <v>3243.7944770037893</v>
      </c>
      <c r="C230" s="35">
        <f t="shared" ref="C230:D230" si="36">C32+C98+C164</f>
        <v>2823.1666666666665</v>
      </c>
      <c r="D230" s="35">
        <f t="shared" si="36"/>
        <v>420.62781033712281</v>
      </c>
      <c r="E230" s="6">
        <f t="shared" si="9"/>
        <v>0.12967153539445139</v>
      </c>
      <c r="F230" s="6">
        <f t="shared" si="10"/>
        <v>1.7588945708615516E-3</v>
      </c>
    </row>
    <row r="231" spans="1:6" x14ac:dyDescent="0.35">
      <c r="A231" s="4" t="s">
        <v>44</v>
      </c>
      <c r="B231" s="5">
        <f t="shared" si="11"/>
        <v>425.74240171109022</v>
      </c>
      <c r="C231" s="35">
        <f>C33+C99+C165</f>
        <v>334.86111111111114</v>
      </c>
      <c r="D231" s="35">
        <f>D33+D99+D165</f>
        <v>90.881290599979081</v>
      </c>
      <c r="E231" s="6">
        <f t="shared" si="9"/>
        <v>0.21346544350461794</v>
      </c>
      <c r="F231" s="6">
        <f t="shared" si="10"/>
        <v>3.8002862554684113E-4</v>
      </c>
    </row>
    <row r="232" spans="1:6" x14ac:dyDescent="0.35">
      <c r="A232" s="4" t="s">
        <v>45</v>
      </c>
      <c r="B232" s="5">
        <f t="shared" si="11"/>
        <v>118430.05111987903</v>
      </c>
      <c r="C232" s="35">
        <f t="shared" ref="C232:D232" si="37">C34+C100+C166</f>
        <v>98139.666666666657</v>
      </c>
      <c r="D232" s="35">
        <f t="shared" si="37"/>
        <v>20290.384453212384</v>
      </c>
      <c r="E232" s="6">
        <f t="shared" si="9"/>
        <v>0.17132800553023275</v>
      </c>
      <c r="F232" s="6">
        <f t="shared" si="10"/>
        <v>8.4846142310099099E-2</v>
      </c>
    </row>
    <row r="233" spans="1:6" x14ac:dyDescent="0.35">
      <c r="A233" s="4" t="s">
        <v>46</v>
      </c>
      <c r="B233" s="5">
        <f t="shared" si="11"/>
        <v>463.7282148140016</v>
      </c>
      <c r="C233" s="35">
        <f t="shared" ref="C233:D233" si="38">C35+C101+C167</f>
        <v>403.83333333333331</v>
      </c>
      <c r="D233" s="35">
        <f t="shared" si="38"/>
        <v>59.894881480668303</v>
      </c>
      <c r="E233" s="6">
        <f t="shared" si="9"/>
        <v>0.12915945065945955</v>
      </c>
      <c r="F233" s="6">
        <f t="shared" si="10"/>
        <v>2.5045605466340686E-4</v>
      </c>
    </row>
    <row r="234" spans="1:6" x14ac:dyDescent="0.35">
      <c r="A234" s="4" t="s">
        <v>76</v>
      </c>
      <c r="B234" s="5">
        <f t="shared" si="11"/>
        <v>2531.3137838663283</v>
      </c>
      <c r="C234" s="35">
        <f t="shared" ref="C234:D234" si="39">C36+C102+C168</f>
        <v>2177</v>
      </c>
      <c r="D234" s="35">
        <f t="shared" si="39"/>
        <v>354.31378386632821</v>
      </c>
      <c r="E234" s="6">
        <f t="shared" si="9"/>
        <v>0.13997228874768319</v>
      </c>
      <c r="F234" s="6">
        <f t="shared" si="10"/>
        <v>1.4815962604194381E-3</v>
      </c>
    </row>
    <row r="235" spans="1:6" x14ac:dyDescent="0.35">
      <c r="A235" s="4" t="s">
        <v>77</v>
      </c>
      <c r="B235" s="5">
        <f t="shared" si="11"/>
        <v>16580.455534853809</v>
      </c>
      <c r="C235" s="5">
        <f t="shared" ref="C235:D235" si="40">C37+C103+C169</f>
        <v>13870.083333333332</v>
      </c>
      <c r="D235" s="5">
        <f t="shared" si="40"/>
        <v>2710.3722015204776</v>
      </c>
      <c r="E235" s="6">
        <f t="shared" si="9"/>
        <v>0.16346789723738281</v>
      </c>
      <c r="F235" s="6">
        <f t="shared" si="10"/>
        <v>1.1333675123495993E-2</v>
      </c>
    </row>
    <row r="236" spans="1:6" x14ac:dyDescent="0.35">
      <c r="A236" s="4" t="s">
        <v>47</v>
      </c>
      <c r="B236" s="5">
        <f t="shared" si="11"/>
        <v>2219.4215532058365</v>
      </c>
      <c r="C236" s="5">
        <f t="shared" ref="C236:D236" si="41">C38+C104+C170</f>
        <v>1761.25</v>
      </c>
      <c r="D236" s="5">
        <f t="shared" si="41"/>
        <v>458.17155320583635</v>
      </c>
      <c r="E236" s="6">
        <f t="shared" si="9"/>
        <v>0.20643737218106759</v>
      </c>
      <c r="F236" s="6">
        <f t="shared" si="10"/>
        <v>1.9158872467587456E-3</v>
      </c>
    </row>
    <row r="237" spans="1:6" x14ac:dyDescent="0.35">
      <c r="A237" s="4" t="s">
        <v>48</v>
      </c>
      <c r="B237" s="5">
        <f t="shared" si="11"/>
        <v>80031.710012217969</v>
      </c>
      <c r="C237" s="5">
        <f t="shared" ref="C237:D237" si="42">C39+C105+C171</f>
        <v>68267.75</v>
      </c>
      <c r="D237" s="5">
        <f t="shared" si="42"/>
        <v>11763.960012217971</v>
      </c>
      <c r="E237" s="6">
        <f t="shared" si="9"/>
        <v>0.14699123647891613</v>
      </c>
      <c r="F237" s="6">
        <f t="shared" si="10"/>
        <v>4.9192100210251909E-2</v>
      </c>
    </row>
    <row r="238" spans="1:6" x14ac:dyDescent="0.35">
      <c r="A238" s="4" t="s">
        <v>78</v>
      </c>
      <c r="B238" s="5">
        <f t="shared" si="11"/>
        <v>6800.451554596546</v>
      </c>
      <c r="C238" s="5">
        <f t="shared" ref="C238:D238" si="43">C40+C106+C172</f>
        <v>5656.5833333333339</v>
      </c>
      <c r="D238" s="5">
        <f t="shared" si="43"/>
        <v>1143.8682212632116</v>
      </c>
      <c r="E238" s="6">
        <f t="shared" si="9"/>
        <v>0.16820474524078488</v>
      </c>
      <c r="F238" s="6">
        <f t="shared" si="10"/>
        <v>4.7831920636640735E-3</v>
      </c>
    </row>
    <row r="239" spans="1:6" x14ac:dyDescent="0.35">
      <c r="A239" s="4" t="s">
        <v>49</v>
      </c>
      <c r="B239" s="5">
        <f t="shared" si="11"/>
        <v>1654.2241180649594</v>
      </c>
      <c r="C239" s="5">
        <f t="shared" ref="C239:D239" si="44">C41+C107+C173</f>
        <v>1419.9999999999998</v>
      </c>
      <c r="D239" s="5">
        <f t="shared" si="44"/>
        <v>234.22411806495967</v>
      </c>
      <c r="E239" s="6">
        <f t="shared" si="9"/>
        <v>0.14159152650908333</v>
      </c>
      <c r="F239" s="6">
        <f t="shared" si="10"/>
        <v>9.7943007928815839E-4</v>
      </c>
    </row>
    <row r="240" spans="1:6" x14ac:dyDescent="0.35">
      <c r="A240" s="4" t="s">
        <v>50</v>
      </c>
      <c r="B240" s="5">
        <f t="shared" si="11"/>
        <v>5968.0109896598678</v>
      </c>
      <c r="C240" s="5">
        <f t="shared" ref="C240:D240" si="45">C42+C108+C174</f>
        <v>4995.083333333333</v>
      </c>
      <c r="D240" s="5">
        <f t="shared" si="45"/>
        <v>972.92765632653527</v>
      </c>
      <c r="E240" s="6">
        <f t="shared" si="9"/>
        <v>0.16302377090327458</v>
      </c>
      <c r="F240" s="6">
        <f t="shared" si="10"/>
        <v>4.0683880868035089E-3</v>
      </c>
    </row>
    <row r="241" spans="1:6" x14ac:dyDescent="0.35">
      <c r="A241" s="4" t="s">
        <v>51</v>
      </c>
      <c r="B241" s="5">
        <f t="shared" si="11"/>
        <v>52996.408003531214</v>
      </c>
      <c r="C241" s="5">
        <f t="shared" ref="C241:D241" si="46">C43+C109+C175</f>
        <v>44755.500000000007</v>
      </c>
      <c r="D241" s="5">
        <f t="shared" si="46"/>
        <v>8240.9080035312072</v>
      </c>
      <c r="E241" s="6">
        <f t="shared" si="9"/>
        <v>0.15549936899463274</v>
      </c>
      <c r="F241" s="6">
        <f t="shared" si="10"/>
        <v>3.44601283846716E-2</v>
      </c>
    </row>
    <row r="242" spans="1:6" x14ac:dyDescent="0.35">
      <c r="A242" s="4" t="s">
        <v>52</v>
      </c>
      <c r="B242" s="5">
        <f t="shared" si="11"/>
        <v>232.16424437678052</v>
      </c>
      <c r="C242" s="5">
        <f>C44+C176</f>
        <v>181</v>
      </c>
      <c r="D242" s="5">
        <f>D44+D176</f>
        <v>51.164244376780502</v>
      </c>
      <c r="E242" s="6">
        <f t="shared" si="9"/>
        <v>0.22037951844878315</v>
      </c>
      <c r="F242" s="6">
        <f t="shared" si="10"/>
        <v>2.139480781939409E-4</v>
      </c>
    </row>
    <row r="243" spans="1:6" x14ac:dyDescent="0.35">
      <c r="A243" s="4" t="s">
        <v>53</v>
      </c>
      <c r="B243" s="5">
        <f t="shared" si="11"/>
        <v>4399.5898850241047</v>
      </c>
      <c r="C243" s="5">
        <f t="shared" ref="C243:D243" si="47">C45+C111+C177</f>
        <v>3720.1666666666665</v>
      </c>
      <c r="D243" s="5">
        <f t="shared" si="47"/>
        <v>679.42321835743769</v>
      </c>
      <c r="E243" s="6">
        <f t="shared" si="9"/>
        <v>0.15442876179667261</v>
      </c>
      <c r="F243" s="6">
        <f t="shared" si="10"/>
        <v>2.8410717996234947E-3</v>
      </c>
    </row>
    <row r="244" spans="1:6" x14ac:dyDescent="0.35">
      <c r="A244" s="4" t="s">
        <v>54</v>
      </c>
      <c r="B244" s="5">
        <f t="shared" si="11"/>
        <v>11210.133329420893</v>
      </c>
      <c r="C244" s="5">
        <f t="shared" ref="C244:D244" si="48">C46+C112+C178</f>
        <v>9861.9166666666679</v>
      </c>
      <c r="D244" s="5">
        <f t="shared" si="48"/>
        <v>1348.2166627542251</v>
      </c>
      <c r="E244" s="6">
        <f t="shared" si="9"/>
        <v>0.12026767417795495</v>
      </c>
      <c r="F244" s="6">
        <f t="shared" si="10"/>
        <v>5.6376942042013116E-3</v>
      </c>
    </row>
    <row r="245" spans="1:6" x14ac:dyDescent="0.35">
      <c r="A245" s="4" t="s">
        <v>55</v>
      </c>
      <c r="B245" s="5">
        <f t="shared" si="11"/>
        <v>16004.42641266114</v>
      </c>
      <c r="C245" s="5">
        <f t="shared" ref="C245:D245" si="49">C47+C113+C179</f>
        <v>12889.583333333334</v>
      </c>
      <c r="D245" s="5">
        <f t="shared" si="49"/>
        <v>3114.8430793278058</v>
      </c>
      <c r="E245" s="6">
        <f t="shared" si="9"/>
        <v>0.19462384961598161</v>
      </c>
      <c r="F245" s="6">
        <f t="shared" si="10"/>
        <v>1.302500796826612E-2</v>
      </c>
    </row>
    <row r="246" spans="1:6" x14ac:dyDescent="0.35">
      <c r="A246" s="4" t="s">
        <v>56</v>
      </c>
      <c r="B246" s="5">
        <f t="shared" si="11"/>
        <v>9545.6734389228459</v>
      </c>
      <c r="C246" s="5">
        <f t="shared" ref="C246:D246" si="50">C48+C114+C180</f>
        <v>8339.25</v>
      </c>
      <c r="D246" s="5">
        <f t="shared" si="50"/>
        <v>1206.4234389228461</v>
      </c>
      <c r="E246" s="6">
        <f t="shared" si="9"/>
        <v>0.12638431920409185</v>
      </c>
      <c r="F246" s="6">
        <f t="shared" si="10"/>
        <v>5.0447725631379645E-3</v>
      </c>
    </row>
    <row r="247" spans="1:6" x14ac:dyDescent="0.35">
      <c r="A247" s="4" t="s">
        <v>57</v>
      </c>
      <c r="B247" s="5">
        <f t="shared" si="11"/>
        <v>8868.4785403113128</v>
      </c>
      <c r="C247" s="5">
        <f t="shared" ref="C247:D247" si="51">C49+C115+C181</f>
        <v>7479.4166666666661</v>
      </c>
      <c r="D247" s="5">
        <f t="shared" si="51"/>
        <v>1389.0618736446468</v>
      </c>
      <c r="E247" s="6">
        <f t="shared" si="9"/>
        <v>0.15662910693539167</v>
      </c>
      <c r="F247" s="6">
        <f t="shared" si="10"/>
        <v>5.8084922777363879E-3</v>
      </c>
    </row>
    <row r="248" spans="1:6" x14ac:dyDescent="0.35">
      <c r="A248" s="4" t="s">
        <v>58</v>
      </c>
      <c r="B248" s="5">
        <f t="shared" si="11"/>
        <v>1351.1740050690833</v>
      </c>
      <c r="C248" s="5">
        <f t="shared" ref="C248:D248" si="52">C50+C116+C182</f>
        <v>1016.4166666666667</v>
      </c>
      <c r="D248" s="5">
        <f t="shared" si="52"/>
        <v>334.75733840241656</v>
      </c>
      <c r="E248" s="6">
        <f t="shared" si="9"/>
        <v>0.24775294458488414</v>
      </c>
      <c r="F248" s="6">
        <f t="shared" si="10"/>
        <v>1.3998191527092865E-3</v>
      </c>
    </row>
    <row r="249" spans="1:6" x14ac:dyDescent="0.35">
      <c r="A249" s="4" t="s">
        <v>59</v>
      </c>
      <c r="B249" s="5">
        <f t="shared" si="11"/>
        <v>4618.3327439015666</v>
      </c>
      <c r="C249" s="5">
        <f t="shared" ref="C249:D249" si="53">C51+C117+C183</f>
        <v>3602.583333333333</v>
      </c>
      <c r="D249" s="5">
        <f t="shared" si="53"/>
        <v>1015.7494105682331</v>
      </c>
      <c r="E249" s="6">
        <f t="shared" si="9"/>
        <v>0.2199385507485388</v>
      </c>
      <c r="F249" s="6">
        <f t="shared" si="10"/>
        <v>4.2474512614189101E-3</v>
      </c>
    </row>
    <row r="250" spans="1:6" x14ac:dyDescent="0.35">
      <c r="A250" s="4" t="s">
        <v>60</v>
      </c>
      <c r="B250" s="5">
        <f t="shared" si="11"/>
        <v>1237.1431069650419</v>
      </c>
      <c r="C250" s="5">
        <f t="shared" ref="C250:D250" si="54">C52+C118+C184</f>
        <v>1046.8333333333333</v>
      </c>
      <c r="D250" s="5">
        <f t="shared" si="54"/>
        <v>190.30977363170854</v>
      </c>
      <c r="E250" s="6">
        <f t="shared" si="9"/>
        <v>0.15383004000125439</v>
      </c>
      <c r="F250" s="6">
        <f t="shared" si="10"/>
        <v>7.9579813649131121E-4</v>
      </c>
    </row>
    <row r="251" spans="1:6" x14ac:dyDescent="0.35">
      <c r="A251" s="4" t="s">
        <v>61</v>
      </c>
      <c r="B251" s="5">
        <f t="shared" si="11"/>
        <v>3637.2905580165766</v>
      </c>
      <c r="C251" s="5">
        <f t="shared" ref="C251:D251" si="55">C53+C119+C185</f>
        <v>2519.333333333333</v>
      </c>
      <c r="D251" s="5">
        <f t="shared" si="55"/>
        <v>1117.9572246832436</v>
      </c>
      <c r="E251" s="6">
        <f t="shared" si="9"/>
        <v>0.30735988969021721</v>
      </c>
      <c r="F251" s="6">
        <f t="shared" si="10"/>
        <v>4.6748428055073407E-3</v>
      </c>
    </row>
    <row r="252" spans="1:6" x14ac:dyDescent="0.35">
      <c r="A252" s="4" t="s">
        <v>62</v>
      </c>
      <c r="B252" s="5">
        <f t="shared" si="11"/>
        <v>5890.403288519673</v>
      </c>
      <c r="C252" s="5">
        <f t="shared" ref="C252:D252" si="56">C54+C120+C186</f>
        <v>4964.583333333333</v>
      </c>
      <c r="D252" s="5">
        <f t="shared" si="56"/>
        <v>925.8199551863396</v>
      </c>
      <c r="E252" s="6">
        <f t="shared" si="9"/>
        <v>0.15717429008481504</v>
      </c>
      <c r="F252" s="6">
        <f t="shared" si="10"/>
        <v>3.871402823953555E-3</v>
      </c>
    </row>
    <row r="253" spans="1:6" x14ac:dyDescent="0.35">
      <c r="A253" s="4" t="s">
        <v>63</v>
      </c>
      <c r="B253" s="5">
        <f t="shared" si="11"/>
        <v>74604.257355358379</v>
      </c>
      <c r="C253" s="5">
        <f t="shared" ref="C253:D253" si="57">C55+C121+C187</f>
        <v>66534.416666666672</v>
      </c>
      <c r="D253" s="5">
        <f t="shared" si="57"/>
        <v>8069.8406886917128</v>
      </c>
      <c r="E253" s="6">
        <f t="shared" si="9"/>
        <v>0.10816863507203191</v>
      </c>
      <c r="F253" s="6">
        <f t="shared" si="10"/>
        <v>3.3744794391225241E-2</v>
      </c>
    </row>
    <row r="254" spans="1:6" x14ac:dyDescent="0.35">
      <c r="A254" s="4" t="s">
        <v>79</v>
      </c>
      <c r="B254" s="5">
        <f t="shared" si="11"/>
        <v>1698.7265741382637</v>
      </c>
      <c r="C254" s="5">
        <f t="shared" ref="C254:D254" si="58">C56+C122+C188</f>
        <v>1370.4166666666667</v>
      </c>
      <c r="D254" s="5">
        <f t="shared" si="58"/>
        <v>328.30990747159689</v>
      </c>
      <c r="E254" s="6">
        <f t="shared" si="9"/>
        <v>0.19326824720932098</v>
      </c>
      <c r="F254" s="6">
        <f t="shared" si="10"/>
        <v>1.3728586166212552E-3</v>
      </c>
    </row>
    <row r="255" spans="1:6" x14ac:dyDescent="0.35">
      <c r="A255" s="4" t="s">
        <v>80</v>
      </c>
      <c r="B255" s="5">
        <f t="shared" si="11"/>
        <v>5178.0145435723098</v>
      </c>
      <c r="C255" s="5">
        <f t="shared" ref="C255:D255" si="59">C57+C123+C189</f>
        <v>4294.166666666667</v>
      </c>
      <c r="D255" s="5">
        <f t="shared" si="59"/>
        <v>883.84787690564269</v>
      </c>
      <c r="E255" s="6">
        <f t="shared" si="9"/>
        <v>0.1706924284333656</v>
      </c>
      <c r="F255" s="6">
        <f t="shared" si="10"/>
        <v>3.6958926489213209E-3</v>
      </c>
    </row>
    <row r="256" spans="1:6" x14ac:dyDescent="0.35">
      <c r="A256" s="4" t="s">
        <v>64</v>
      </c>
      <c r="B256" s="5">
        <f t="shared" si="11"/>
        <v>5991.9347606885349</v>
      </c>
      <c r="C256" s="5">
        <f t="shared" ref="C256:D256" si="60">C58+C124+C190</f>
        <v>4834.083333333333</v>
      </c>
      <c r="D256" s="5">
        <f t="shared" si="60"/>
        <v>1157.8514273552014</v>
      </c>
      <c r="E256" s="6">
        <f t="shared" si="9"/>
        <v>0.19323498562627081</v>
      </c>
      <c r="F256" s="6">
        <f t="shared" si="10"/>
        <v>4.8416641491372779E-3</v>
      </c>
    </row>
    <row r="257" spans="1:6" x14ac:dyDescent="0.35">
      <c r="A257" s="4" t="s">
        <v>65</v>
      </c>
      <c r="B257" s="5">
        <f t="shared" si="11"/>
        <v>2824.221067613058</v>
      </c>
      <c r="C257" s="5">
        <f t="shared" ref="C257:D257" si="61">C59+C125+C191</f>
        <v>2373.6666666666665</v>
      </c>
      <c r="D257" s="5">
        <f t="shared" si="61"/>
        <v>450.5544009463917</v>
      </c>
      <c r="E257" s="6">
        <f t="shared" si="9"/>
        <v>0.15953227107932666</v>
      </c>
      <c r="F257" s="6">
        <f t="shared" si="10"/>
        <v>1.8840354114180793E-3</v>
      </c>
    </row>
    <row r="258" spans="1:6" x14ac:dyDescent="0.35">
      <c r="A258" s="4" t="s">
        <v>66</v>
      </c>
      <c r="B258" s="5">
        <f t="shared" si="11"/>
        <v>250.30238232282042</v>
      </c>
      <c r="C258" s="5">
        <f>C60+C192</f>
        <v>215.33333333333334</v>
      </c>
      <c r="D258" s="5">
        <f>D60+D192</f>
        <v>34.969048989487078</v>
      </c>
      <c r="E258" s="6">
        <f t="shared" si="9"/>
        <v>0.13970721598800739</v>
      </c>
      <c r="F258" s="6">
        <f t="shared" si="10"/>
        <v>1.462263523814657E-4</v>
      </c>
    </row>
    <row r="259" spans="1:6" x14ac:dyDescent="0.35">
      <c r="A259" s="4" t="s">
        <v>67</v>
      </c>
      <c r="B259" s="5">
        <f t="shared" si="11"/>
        <v>2353.4213074774684</v>
      </c>
      <c r="C259" s="5">
        <f t="shared" ref="C259:D259" si="62">C61+C127+C193</f>
        <v>1798.0833333333333</v>
      </c>
      <c r="D259" s="5">
        <f t="shared" si="62"/>
        <v>555.33797414413527</v>
      </c>
      <c r="E259" s="6">
        <f t="shared" si="9"/>
        <v>0.23597048789338032</v>
      </c>
      <c r="F259" s="6">
        <f t="shared" si="10"/>
        <v>2.3221977332704329E-3</v>
      </c>
    </row>
    <row r="260" spans="1:6" x14ac:dyDescent="0.35">
      <c r="A260" s="4" t="s">
        <v>68</v>
      </c>
      <c r="B260" s="5">
        <f t="shared" si="11"/>
        <v>798.0907890146708</v>
      </c>
      <c r="C260" s="5">
        <f>C62+C128+C194</f>
        <v>696.16666666666663</v>
      </c>
      <c r="D260" s="5">
        <f>D62+D128+D194</f>
        <v>101.9241223480042</v>
      </c>
      <c r="E260" s="6">
        <f t="shared" si="9"/>
        <v>0.12770993444723316</v>
      </c>
      <c r="F260" s="6">
        <f t="shared" si="10"/>
        <v>4.2620526040360865E-4</v>
      </c>
    </row>
    <row r="261" spans="1:6" x14ac:dyDescent="0.35">
      <c r="A261" s="4" t="s">
        <v>69</v>
      </c>
      <c r="B261" s="5">
        <f t="shared" si="11"/>
        <v>7032.8079978879596</v>
      </c>
      <c r="C261" s="5">
        <f t="shared" ref="C261:D261" si="63">C63+C129+C195</f>
        <v>5207.75</v>
      </c>
      <c r="D261" s="5">
        <f t="shared" si="63"/>
        <v>1825.0579978879591</v>
      </c>
      <c r="E261" s="6">
        <f t="shared" si="9"/>
        <v>0.25950630223888482</v>
      </c>
      <c r="F261" s="6">
        <f t="shared" si="10"/>
        <v>7.6316508920791061E-3</v>
      </c>
    </row>
    <row r="262" spans="1:6" x14ac:dyDescent="0.35">
      <c r="A262" s="4" t="s">
        <v>70</v>
      </c>
      <c r="B262" s="5">
        <f t="shared" si="11"/>
        <v>6644.1734529880923</v>
      </c>
      <c r="C262" s="5">
        <f t="shared" ref="C262:D262" si="64">C64+C130+C196</f>
        <v>5901.583333333333</v>
      </c>
      <c r="D262" s="5">
        <f t="shared" si="64"/>
        <v>742.59011965475975</v>
      </c>
      <c r="E262" s="6">
        <f t="shared" si="9"/>
        <v>0.11176561312089073</v>
      </c>
      <c r="F262" s="6">
        <f t="shared" si="10"/>
        <v>3.1052101114982145E-3</v>
      </c>
    </row>
    <row r="263" spans="1:6" x14ac:dyDescent="0.35">
      <c r="A263" s="4" t="s">
        <v>71</v>
      </c>
      <c r="B263" s="5">
        <f t="shared" si="11"/>
        <v>1519.8308007495973</v>
      </c>
      <c r="C263" s="5">
        <f t="shared" ref="C263:D263" si="65">C65+C131+C197</f>
        <v>1313.5833333333333</v>
      </c>
      <c r="D263" s="5">
        <f t="shared" si="65"/>
        <v>206.2474674162641</v>
      </c>
      <c r="E263" s="6">
        <f t="shared" si="9"/>
        <v>0.135704229256665</v>
      </c>
      <c r="F263" s="6">
        <f t="shared" si="10"/>
        <v>8.6244309524294749E-4</v>
      </c>
    </row>
    <row r="264" spans="1:6" x14ac:dyDescent="0.35">
      <c r="A264" s="4" t="s">
        <v>72</v>
      </c>
      <c r="B264" s="5">
        <f t="shared" si="11"/>
        <v>83497.509091629079</v>
      </c>
      <c r="C264" s="5">
        <f t="shared" ref="C264:D264" si="66">C66+C132+C198</f>
        <v>69085.666666666657</v>
      </c>
      <c r="D264" s="5">
        <f t="shared" si="66"/>
        <v>14411.842424962424</v>
      </c>
      <c r="E264" s="6">
        <f t="shared" si="9"/>
        <v>0.17260206420226329</v>
      </c>
      <c r="F264" s="6">
        <f t="shared" si="10"/>
        <v>6.026446843127671E-2</v>
      </c>
    </row>
    <row r="265" spans="1:6" x14ac:dyDescent="0.35">
      <c r="A265" s="4" t="s">
        <v>73</v>
      </c>
      <c r="B265" s="5">
        <f t="shared" si="11"/>
        <v>3280.7748889201371</v>
      </c>
      <c r="C265" s="5">
        <f t="shared" ref="C265:D265" si="67">C67+C133+C199</f>
        <v>2850.5</v>
      </c>
      <c r="D265" s="5">
        <f t="shared" si="67"/>
        <v>430.27488892013713</v>
      </c>
      <c r="E265" s="6">
        <f t="shared" si="9"/>
        <v>0.13115038473784513</v>
      </c>
      <c r="F265" s="6">
        <f t="shared" si="10"/>
        <v>1.7992347331792524E-3</v>
      </c>
    </row>
    <row r="266" spans="1:6" x14ac:dyDescent="0.35">
      <c r="A266" s="4" t="s">
        <v>9</v>
      </c>
      <c r="B266" s="5">
        <f t="shared" si="11"/>
        <v>1557712.6096304955</v>
      </c>
      <c r="C266" s="5">
        <f t="shared" ref="C266:D266" si="68">C68+C134+C200</f>
        <v>1318569.3333333333</v>
      </c>
      <c r="D266" s="5">
        <f t="shared" si="68"/>
        <v>239143.27629716235</v>
      </c>
      <c r="E266" s="6">
        <f t="shared" si="9"/>
        <v>0.15352207770462192</v>
      </c>
      <c r="F266" s="6">
        <f t="shared" si="10"/>
        <v>1</v>
      </c>
    </row>
  </sheetData>
  <mergeCells count="5">
    <mergeCell ref="A3:F3"/>
    <mergeCell ref="A135:F135"/>
    <mergeCell ref="A201:F201"/>
    <mergeCell ref="A69:F69"/>
    <mergeCell ref="A1:F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4"/>
  <sheetViews>
    <sheetView showGridLines="0" workbookViewId="0">
      <pane ySplit="2" topLeftCell="A3" activePane="bottomLeft" state="frozen"/>
      <selection sqref="A1:XFD1048576"/>
      <selection pane="bottomLeft" activeCell="A19" sqref="A19:C19"/>
    </sheetView>
  </sheetViews>
  <sheetFormatPr defaultColWidth="9.1796875" defaultRowHeight="16" x14ac:dyDescent="0.35"/>
  <cols>
    <col min="1" max="1" width="43.54296875" style="3" customWidth="1"/>
    <col min="2" max="2" width="35" style="8" customWidth="1"/>
    <col min="3" max="3" width="35" style="9" customWidth="1"/>
    <col min="4" max="4" width="28.26953125" style="3" customWidth="1"/>
    <col min="5" max="16384" width="9.1796875" style="3"/>
  </cols>
  <sheetData>
    <row r="1" spans="1:6" x14ac:dyDescent="0.35">
      <c r="A1" s="45" t="s">
        <v>105</v>
      </c>
      <c r="B1" s="45"/>
      <c r="C1" s="45"/>
      <c r="D1" s="45"/>
      <c r="E1" s="45"/>
      <c r="F1" s="45"/>
    </row>
    <row r="2" spans="1:6" x14ac:dyDescent="0.35">
      <c r="A2" s="25" t="s">
        <v>0</v>
      </c>
      <c r="B2" s="22" t="s">
        <v>16</v>
      </c>
      <c r="C2" s="23" t="s">
        <v>18</v>
      </c>
    </row>
    <row r="3" spans="1:6" x14ac:dyDescent="0.35">
      <c r="A3" s="46" t="s">
        <v>8</v>
      </c>
      <c r="B3" s="46"/>
      <c r="C3" s="46"/>
    </row>
    <row r="4" spans="1:6" x14ac:dyDescent="0.35">
      <c r="A4" s="4" t="s">
        <v>82</v>
      </c>
      <c r="B4" s="5">
        <v>87339</v>
      </c>
      <c r="C4" s="6">
        <f>B4/$B$10</f>
        <v>0.96195741962486092</v>
      </c>
    </row>
    <row r="5" spans="1:6" x14ac:dyDescent="0.35">
      <c r="A5" s="4" t="s">
        <v>83</v>
      </c>
      <c r="B5" s="5">
        <v>3454</v>
      </c>
      <c r="C5" s="6">
        <f>B5/$B$10</f>
        <v>3.8042580375139051E-2</v>
      </c>
    </row>
    <row r="6" spans="1:6" x14ac:dyDescent="0.35">
      <c r="A6" s="4" t="s">
        <v>84</v>
      </c>
      <c r="B6" s="10" t="s">
        <v>98</v>
      </c>
      <c r="C6" s="10" t="s">
        <v>98</v>
      </c>
    </row>
    <row r="7" spans="1:6" x14ac:dyDescent="0.35">
      <c r="A7" s="4" t="s">
        <v>85</v>
      </c>
      <c r="B7" s="10" t="s">
        <v>98</v>
      </c>
      <c r="C7" s="10" t="s">
        <v>98</v>
      </c>
    </row>
    <row r="8" spans="1:6" x14ac:dyDescent="0.35">
      <c r="A8" s="4" t="s">
        <v>86</v>
      </c>
      <c r="B8" s="10" t="s">
        <v>98</v>
      </c>
      <c r="C8" s="10" t="s">
        <v>98</v>
      </c>
    </row>
    <row r="9" spans="1:6" x14ac:dyDescent="0.35">
      <c r="A9" s="4" t="s">
        <v>87</v>
      </c>
      <c r="B9" s="10" t="s">
        <v>98</v>
      </c>
      <c r="C9" s="10" t="s">
        <v>98</v>
      </c>
    </row>
    <row r="10" spans="1:6" x14ac:dyDescent="0.35">
      <c r="A10" s="4" t="s">
        <v>9</v>
      </c>
      <c r="B10" s="10">
        <f>SUM(B4:B9)</f>
        <v>90793</v>
      </c>
      <c r="C10" s="6">
        <f>B10/B10</f>
        <v>1</v>
      </c>
    </row>
    <row r="11" spans="1:6" x14ac:dyDescent="0.35">
      <c r="A11" s="46" t="s">
        <v>15</v>
      </c>
      <c r="B11" s="46"/>
      <c r="C11" s="46"/>
    </row>
    <row r="12" spans="1:6" x14ac:dyDescent="0.35">
      <c r="A12" s="4" t="s">
        <v>82</v>
      </c>
      <c r="B12" s="10" t="s">
        <v>98</v>
      </c>
      <c r="C12" s="10" t="s">
        <v>98</v>
      </c>
    </row>
    <row r="13" spans="1:6" x14ac:dyDescent="0.35">
      <c r="A13" s="4" t="s">
        <v>83</v>
      </c>
      <c r="B13" s="10" t="s">
        <v>98</v>
      </c>
      <c r="C13" s="10" t="s">
        <v>98</v>
      </c>
    </row>
    <row r="14" spans="1:6" x14ac:dyDescent="0.35">
      <c r="A14" s="4" t="s">
        <v>84</v>
      </c>
      <c r="B14" s="5">
        <v>9109</v>
      </c>
      <c r="C14" s="6">
        <f>B14/$B$18</f>
        <v>0.5049334811529933</v>
      </c>
    </row>
    <row r="15" spans="1:6" x14ac:dyDescent="0.35">
      <c r="A15" s="4" t="s">
        <v>85</v>
      </c>
      <c r="B15" s="5">
        <v>6289</v>
      </c>
      <c r="C15" s="6">
        <f>B15/$B$18</f>
        <v>0.34861419068736144</v>
      </c>
    </row>
    <row r="16" spans="1:6" x14ac:dyDescent="0.35">
      <c r="A16" s="4" t="s">
        <v>86</v>
      </c>
      <c r="B16" s="5">
        <v>2642</v>
      </c>
      <c r="C16" s="6">
        <f>B16/$B$18</f>
        <v>0.14645232815964523</v>
      </c>
    </row>
    <row r="17" spans="1:4" x14ac:dyDescent="0.35">
      <c r="A17" s="4" t="s">
        <v>87</v>
      </c>
      <c r="B17" s="10" t="s">
        <v>98</v>
      </c>
      <c r="C17" s="10" t="s">
        <v>98</v>
      </c>
    </row>
    <row r="18" spans="1:4" x14ac:dyDescent="0.35">
      <c r="A18" s="4" t="s">
        <v>9</v>
      </c>
      <c r="B18" s="5">
        <f>SUM(B12:B17)</f>
        <v>18040</v>
      </c>
      <c r="C18" s="6">
        <f>B18/$B$18</f>
        <v>1</v>
      </c>
    </row>
    <row r="19" spans="1:4" x14ac:dyDescent="0.35">
      <c r="A19" s="46" t="s">
        <v>1</v>
      </c>
      <c r="B19" s="46"/>
      <c r="C19" s="46"/>
    </row>
    <row r="20" spans="1:4" x14ac:dyDescent="0.35">
      <c r="A20" s="4" t="s">
        <v>82</v>
      </c>
      <c r="B20" s="5">
        <v>3628.7173277699794</v>
      </c>
      <c r="C20" s="6">
        <f t="shared" ref="C20:C21" si="0">B20/$B$26</f>
        <v>2.784674724727753E-2</v>
      </c>
    </row>
    <row r="21" spans="1:4" x14ac:dyDescent="0.35">
      <c r="A21" s="4" t="s">
        <v>83</v>
      </c>
      <c r="B21" s="5">
        <v>7548.1789191213184</v>
      </c>
      <c r="C21" s="6">
        <f t="shared" si="0"/>
        <v>5.7924663607559934E-2</v>
      </c>
    </row>
    <row r="22" spans="1:4" x14ac:dyDescent="0.35">
      <c r="A22" s="4" t="s">
        <v>84</v>
      </c>
      <c r="B22" s="5">
        <v>33862.740044728664</v>
      </c>
      <c r="C22" s="6">
        <f t="shared" ref="C22:C26" si="1">B22/$B$26</f>
        <v>0.2598623915700044</v>
      </c>
    </row>
    <row r="23" spans="1:4" x14ac:dyDescent="0.35">
      <c r="A23" s="4" t="s">
        <v>85</v>
      </c>
      <c r="B23" s="5">
        <v>29482.057663504744</v>
      </c>
      <c r="C23" s="6">
        <f t="shared" si="1"/>
        <v>0.22624507062108618</v>
      </c>
    </row>
    <row r="24" spans="1:4" x14ac:dyDescent="0.35">
      <c r="A24" s="4" t="s">
        <v>86</v>
      </c>
      <c r="B24" s="5">
        <v>20204.65095434666</v>
      </c>
      <c r="C24" s="6">
        <f t="shared" si="1"/>
        <v>0.15505032702310861</v>
      </c>
    </row>
    <row r="25" spans="1:4" x14ac:dyDescent="0.35">
      <c r="A25" s="4" t="s">
        <v>87</v>
      </c>
      <c r="B25" s="5">
        <v>35583.931387690958</v>
      </c>
      <c r="C25" s="6">
        <f t="shared" si="1"/>
        <v>0.27307079993096328</v>
      </c>
    </row>
    <row r="26" spans="1:4" x14ac:dyDescent="0.35">
      <c r="A26" s="4" t="s">
        <v>9</v>
      </c>
      <c r="B26" s="5">
        <f>SUM(B20:B25)</f>
        <v>130310.27629716233</v>
      </c>
      <c r="C26" s="6">
        <f t="shared" si="1"/>
        <v>1</v>
      </c>
    </row>
    <row r="27" spans="1:4" x14ac:dyDescent="0.35">
      <c r="A27" s="46" t="s">
        <v>12</v>
      </c>
      <c r="B27" s="46"/>
      <c r="C27" s="46"/>
      <c r="D27" s="8"/>
    </row>
    <row r="28" spans="1:4" x14ac:dyDescent="0.35">
      <c r="A28" s="4" t="s">
        <v>82</v>
      </c>
      <c r="B28" s="5">
        <f>B4+B20</f>
        <v>90967.717327769977</v>
      </c>
      <c r="C28" s="6">
        <f>B28/$B$34</f>
        <v>0.38039002700093638</v>
      </c>
    </row>
    <row r="29" spans="1:4" x14ac:dyDescent="0.35">
      <c r="A29" s="4" t="s">
        <v>83</v>
      </c>
      <c r="B29" s="5">
        <f>B5+B21</f>
        <v>11002.178919121317</v>
      </c>
      <c r="C29" s="6">
        <f>B29/$B$34</f>
        <v>4.6006641246521505E-2</v>
      </c>
    </row>
    <row r="30" spans="1:4" x14ac:dyDescent="0.35">
      <c r="A30" s="4" t="s">
        <v>84</v>
      </c>
      <c r="B30" s="5">
        <f>B14+B22</f>
        <v>42971.740044728664</v>
      </c>
      <c r="C30" s="6">
        <f>B30/$B$34</f>
        <v>0.17969035429342975</v>
      </c>
    </row>
    <row r="31" spans="1:4" x14ac:dyDescent="0.35">
      <c r="A31" s="4" t="s">
        <v>85</v>
      </c>
      <c r="B31" s="5">
        <f>B15+B23</f>
        <v>35771.057663504747</v>
      </c>
      <c r="C31" s="6">
        <f t="shared" ref="C31:C34" si="2">B31/$B$34</f>
        <v>0.14958002674118756</v>
      </c>
    </row>
    <row r="32" spans="1:4" x14ac:dyDescent="0.35">
      <c r="A32" s="4" t="s">
        <v>86</v>
      </c>
      <c r="B32" s="5">
        <f>B16+B24</f>
        <v>22846.65095434666</v>
      </c>
      <c r="C32" s="6">
        <f t="shared" si="2"/>
        <v>9.5535410019042866E-2</v>
      </c>
    </row>
    <row r="33" spans="1:3" x14ac:dyDescent="0.35">
      <c r="A33" s="4" t="s">
        <v>87</v>
      </c>
      <c r="B33" s="5">
        <f>B25</f>
        <v>35583.931387690958</v>
      </c>
      <c r="C33" s="6">
        <f t="shared" si="2"/>
        <v>0.14879754069888185</v>
      </c>
    </row>
    <row r="34" spans="1:3" x14ac:dyDescent="0.35">
      <c r="A34" s="4" t="s">
        <v>9</v>
      </c>
      <c r="B34" s="5">
        <f>SUM(B28:B33)</f>
        <v>239143.27629716235</v>
      </c>
      <c r="C34" s="6">
        <f t="shared" si="2"/>
        <v>1</v>
      </c>
    </row>
  </sheetData>
  <mergeCells count="5">
    <mergeCell ref="A3:C3"/>
    <mergeCell ref="A19:C19"/>
    <mergeCell ref="A27:C27"/>
    <mergeCell ref="A11:C11"/>
    <mergeCell ref="A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0"/>
  <sheetViews>
    <sheetView showGridLines="0" workbookViewId="0">
      <pane ySplit="2" topLeftCell="A3" activePane="bottomLeft" state="frozen"/>
      <selection sqref="A1:XFD1048576"/>
      <selection pane="bottomLeft" activeCell="B5" sqref="B5"/>
    </sheetView>
  </sheetViews>
  <sheetFormatPr defaultColWidth="9.1796875" defaultRowHeight="16" x14ac:dyDescent="0.35"/>
  <cols>
    <col min="1" max="1" width="43.54296875" style="3" customWidth="1"/>
    <col min="2" max="2" width="34.54296875" style="8" customWidth="1"/>
    <col min="3" max="3" width="34.54296875" style="9" customWidth="1"/>
    <col min="4" max="4" width="28.26953125" style="3" customWidth="1"/>
    <col min="5" max="16384" width="9.1796875" style="3"/>
  </cols>
  <sheetData>
    <row r="1" spans="1:6" x14ac:dyDescent="0.35">
      <c r="A1" s="45" t="s">
        <v>106</v>
      </c>
      <c r="B1" s="45"/>
      <c r="C1" s="45"/>
      <c r="D1" s="45"/>
      <c r="E1" s="45"/>
      <c r="F1" s="45"/>
    </row>
    <row r="2" spans="1:6" x14ac:dyDescent="0.35">
      <c r="A2" s="25" t="s">
        <v>2</v>
      </c>
      <c r="B2" s="22" t="s">
        <v>16</v>
      </c>
      <c r="C2" s="23" t="s">
        <v>18</v>
      </c>
    </row>
    <row r="3" spans="1:6" x14ac:dyDescent="0.35">
      <c r="A3" s="46" t="s">
        <v>8</v>
      </c>
      <c r="B3" s="46"/>
      <c r="C3" s="46"/>
    </row>
    <row r="4" spans="1:6" x14ac:dyDescent="0.35">
      <c r="A4" s="34" t="s">
        <v>3</v>
      </c>
      <c r="B4" s="35">
        <v>49402</v>
      </c>
      <c r="C4" s="36">
        <f>B4/$B$7</f>
        <v>0.54411683720110571</v>
      </c>
    </row>
    <row r="5" spans="1:6" x14ac:dyDescent="0.35">
      <c r="A5" s="34" t="s">
        <v>4</v>
      </c>
      <c r="B5" s="35">
        <v>30888</v>
      </c>
      <c r="C5" s="36">
        <f>B5/$B$7</f>
        <v>0.3402024385139823</v>
      </c>
    </row>
    <row r="6" spans="1:6" x14ac:dyDescent="0.35">
      <c r="A6" s="34" t="s">
        <v>5</v>
      </c>
      <c r="B6" s="35">
        <v>10503.000000000015</v>
      </c>
      <c r="C6" s="36">
        <f>B6/$B$7</f>
        <v>0.11568072428491197</v>
      </c>
    </row>
    <row r="7" spans="1:6" x14ac:dyDescent="0.35">
      <c r="A7" s="34" t="s">
        <v>9</v>
      </c>
      <c r="B7" s="35">
        <f>'State of Colorado'!D3</f>
        <v>90793.000000000015</v>
      </c>
      <c r="C7" s="36">
        <f>B7/$B$7</f>
        <v>1</v>
      </c>
    </row>
    <row r="8" spans="1:6" x14ac:dyDescent="0.35">
      <c r="A8" s="47" t="s">
        <v>15</v>
      </c>
      <c r="B8" s="47"/>
      <c r="C8" s="47"/>
    </row>
    <row r="9" spans="1:6" x14ac:dyDescent="0.35">
      <c r="A9" s="34" t="s">
        <v>3</v>
      </c>
      <c r="B9" s="35">
        <v>7809</v>
      </c>
      <c r="C9" s="36">
        <f>B9/$B$12</f>
        <v>0.43287139689578724</v>
      </c>
    </row>
    <row r="10" spans="1:6" x14ac:dyDescent="0.35">
      <c r="A10" s="34" t="s">
        <v>4</v>
      </c>
      <c r="B10" s="35">
        <v>8454</v>
      </c>
      <c r="C10" s="36">
        <f>B10/$B$12</f>
        <v>0.46862527716186264</v>
      </c>
    </row>
    <row r="11" spans="1:6" x14ac:dyDescent="0.35">
      <c r="A11" s="34" t="s">
        <v>5</v>
      </c>
      <c r="B11" s="35">
        <v>1777</v>
      </c>
      <c r="C11" s="36">
        <f>B11/$B$12</f>
        <v>9.8503325942350353E-2</v>
      </c>
    </row>
    <row r="12" spans="1:6" x14ac:dyDescent="0.35">
      <c r="A12" s="34" t="s">
        <v>9</v>
      </c>
      <c r="B12" s="35">
        <f>'State of Colorado'!D4</f>
        <v>18039.999999999996</v>
      </c>
      <c r="C12" s="36">
        <f>B12/$B$12</f>
        <v>1</v>
      </c>
    </row>
    <row r="13" spans="1:6" x14ac:dyDescent="0.35">
      <c r="A13" s="47" t="s">
        <v>1</v>
      </c>
      <c r="B13" s="47"/>
      <c r="C13" s="47"/>
    </row>
    <row r="14" spans="1:6" x14ac:dyDescent="0.35">
      <c r="A14" s="34" t="s">
        <v>3</v>
      </c>
      <c r="B14" s="35">
        <v>79781.262182411505</v>
      </c>
      <c r="C14" s="36">
        <f>B14/$B$17</f>
        <v>0.61224075682624302</v>
      </c>
    </row>
    <row r="15" spans="1:6" x14ac:dyDescent="0.35">
      <c r="A15" s="34" t="s">
        <v>4</v>
      </c>
      <c r="B15" s="35">
        <v>37668.060013005306</v>
      </c>
      <c r="C15" s="36">
        <f>B15/$B$17</f>
        <v>0.28906438604355544</v>
      </c>
    </row>
    <row r="16" spans="1:6" x14ac:dyDescent="0.35">
      <c r="A16" s="34" t="s">
        <v>5</v>
      </c>
      <c r="B16" s="35">
        <v>12860.954101745521</v>
      </c>
      <c r="C16" s="36">
        <f>B16/$B$17</f>
        <v>9.8694857130201513E-2</v>
      </c>
    </row>
    <row r="17" spans="1:3" x14ac:dyDescent="0.35">
      <c r="A17" s="34" t="s">
        <v>9</v>
      </c>
      <c r="B17" s="35">
        <f>'State of Colorado'!D5</f>
        <v>130310.27629716233</v>
      </c>
      <c r="C17" s="36">
        <f>B17/$B$17</f>
        <v>1</v>
      </c>
    </row>
    <row r="18" spans="1:3" x14ac:dyDescent="0.35">
      <c r="A18" s="47" t="s">
        <v>12</v>
      </c>
      <c r="B18" s="47"/>
      <c r="C18" s="47"/>
    </row>
    <row r="19" spans="1:3" x14ac:dyDescent="0.35">
      <c r="A19" s="34" t="s">
        <v>3</v>
      </c>
      <c r="B19" s="35">
        <f>B4+B9+B14</f>
        <v>136992.2621824115</v>
      </c>
      <c r="C19" s="36">
        <f>B19/$B$22</f>
        <v>0.57284597043064367</v>
      </c>
    </row>
    <row r="20" spans="1:3" x14ac:dyDescent="0.35">
      <c r="A20" s="34" t="s">
        <v>4</v>
      </c>
      <c r="B20" s="35">
        <f>B5+B10+B15</f>
        <v>77010.060013005306</v>
      </c>
      <c r="C20" s="36">
        <f>B20/$B$22</f>
        <v>0.32202477613174318</v>
      </c>
    </row>
    <row r="21" spans="1:3" x14ac:dyDescent="0.35">
      <c r="A21" s="34" t="s">
        <v>5</v>
      </c>
      <c r="B21" s="35">
        <f>B6+B11+B16</f>
        <v>25140.954101745534</v>
      </c>
      <c r="C21" s="36">
        <f>B21/$B$22</f>
        <v>0.10512925343761319</v>
      </c>
    </row>
    <row r="22" spans="1:3" x14ac:dyDescent="0.35">
      <c r="A22" s="34" t="s">
        <v>9</v>
      </c>
      <c r="B22" s="35">
        <f>B7+B12+B17</f>
        <v>239143.27629716235</v>
      </c>
      <c r="C22" s="36">
        <f>B22/$B$22</f>
        <v>1</v>
      </c>
    </row>
    <row r="23" spans="1:3" x14ac:dyDescent="0.35">
      <c r="A23" s="7"/>
    </row>
    <row r="25" spans="1:3" x14ac:dyDescent="0.35">
      <c r="A25" s="7"/>
    </row>
    <row r="26" spans="1:3" x14ac:dyDescent="0.35">
      <c r="A26" s="7"/>
    </row>
    <row r="27" spans="1:3" x14ac:dyDescent="0.35">
      <c r="A27" s="7"/>
    </row>
    <row r="28" spans="1:3" x14ac:dyDescent="0.35">
      <c r="A28" s="7"/>
    </row>
    <row r="29" spans="1:3" x14ac:dyDescent="0.35">
      <c r="A29" s="7"/>
    </row>
    <row r="30" spans="1:3" x14ac:dyDescent="0.35">
      <c r="A30" s="7"/>
    </row>
  </sheetData>
  <mergeCells count="5">
    <mergeCell ref="A3:C3"/>
    <mergeCell ref="A13:C13"/>
    <mergeCell ref="A18:C18"/>
    <mergeCell ref="A8:C8"/>
    <mergeCell ref="A1:F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State of Colorado</vt:lpstr>
      <vt:lpstr>RAE</vt:lpstr>
      <vt:lpstr>County</vt:lpstr>
      <vt:lpstr>FPL</vt:lpstr>
      <vt:lpstr>Race | Ethnicity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2020-02-13T19:44:31Z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43a247f44e7e486189a4209d00f4fd5f</vt:lpwstr>
  </property>
</Properties>
</file>